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d85477bdd7c0b49/Documents/Blog/Indicator/Average/"/>
    </mc:Choice>
  </mc:AlternateContent>
  <xr:revisionPtr revIDLastSave="1" documentId="14_{9A0EAC6F-7EFD-B546-A9D3-E88B6C6EE73E}" xr6:coauthVersionLast="36" xr6:coauthVersionMax="36" xr10:uidLastSave="{4B82D0B7-1013-BB49-B6B0-AA4F75BE5A8D}"/>
  <bookViews>
    <workbookView xWindow="2920" yWindow="1680" windowWidth="27640" windowHeight="16940" xr2:uid="{FB820041-09C7-764E-830D-E315EE65D9A9}"/>
  </bookViews>
  <sheets>
    <sheet name="Originale" sheetId="1" r:id="rId1"/>
    <sheet name="Modifiée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5" i="2" l="1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14" i="2"/>
  <c r="K2" i="2" l="1"/>
  <c r="M2" i="2" s="1"/>
  <c r="U13" i="2"/>
  <c r="N47" i="2" l="1"/>
  <c r="M47" i="2"/>
  <c r="O47" i="2" s="1"/>
  <c r="K47" i="2"/>
  <c r="J47" i="2"/>
  <c r="H47" i="2"/>
  <c r="G47" i="2"/>
  <c r="N46" i="2"/>
  <c r="M46" i="2"/>
  <c r="O46" i="2" s="1"/>
  <c r="K46" i="2"/>
  <c r="J46" i="2"/>
  <c r="H46" i="2"/>
  <c r="G46" i="2"/>
  <c r="N45" i="2"/>
  <c r="M45" i="2"/>
  <c r="O45" i="2" s="1"/>
  <c r="K45" i="2"/>
  <c r="J45" i="2"/>
  <c r="H45" i="2"/>
  <c r="G45" i="2"/>
  <c r="N44" i="2"/>
  <c r="M44" i="2"/>
  <c r="O44" i="2" s="1"/>
  <c r="K44" i="2"/>
  <c r="J44" i="2"/>
  <c r="H44" i="2"/>
  <c r="G44" i="2"/>
  <c r="N43" i="2"/>
  <c r="M43" i="2"/>
  <c r="O43" i="2" s="1"/>
  <c r="K43" i="2"/>
  <c r="J43" i="2"/>
  <c r="H43" i="2"/>
  <c r="G43" i="2"/>
  <c r="N42" i="2"/>
  <c r="M42" i="2"/>
  <c r="O42" i="2" s="1"/>
  <c r="K42" i="2"/>
  <c r="J42" i="2"/>
  <c r="L42" i="2" s="1"/>
  <c r="H42" i="2"/>
  <c r="G42" i="2"/>
  <c r="N41" i="2"/>
  <c r="M41" i="2"/>
  <c r="K41" i="2"/>
  <c r="J41" i="2"/>
  <c r="H41" i="2"/>
  <c r="G41" i="2"/>
  <c r="N40" i="2"/>
  <c r="M40" i="2"/>
  <c r="K40" i="2"/>
  <c r="J40" i="2"/>
  <c r="H40" i="2"/>
  <c r="G40" i="2"/>
  <c r="N39" i="2"/>
  <c r="M39" i="2"/>
  <c r="O39" i="2" s="1"/>
  <c r="K39" i="2"/>
  <c r="J39" i="2"/>
  <c r="H39" i="2"/>
  <c r="G39" i="2"/>
  <c r="N38" i="2"/>
  <c r="M38" i="2"/>
  <c r="O38" i="2" s="1"/>
  <c r="K38" i="2"/>
  <c r="J38" i="2"/>
  <c r="H38" i="2"/>
  <c r="G38" i="2"/>
  <c r="N37" i="2"/>
  <c r="M37" i="2"/>
  <c r="O37" i="2" s="1"/>
  <c r="K37" i="2"/>
  <c r="J37" i="2"/>
  <c r="H37" i="2"/>
  <c r="G37" i="2"/>
  <c r="N36" i="2"/>
  <c r="M36" i="2"/>
  <c r="O36" i="2" s="1"/>
  <c r="K36" i="2"/>
  <c r="J36" i="2"/>
  <c r="H36" i="2"/>
  <c r="G36" i="2"/>
  <c r="N35" i="2"/>
  <c r="M35" i="2"/>
  <c r="O35" i="2" s="1"/>
  <c r="K35" i="2"/>
  <c r="J35" i="2"/>
  <c r="H35" i="2"/>
  <c r="G35" i="2"/>
  <c r="N34" i="2"/>
  <c r="M34" i="2"/>
  <c r="O34" i="2" s="1"/>
  <c r="K34" i="2"/>
  <c r="J34" i="2"/>
  <c r="H34" i="2"/>
  <c r="G34" i="2"/>
  <c r="N33" i="2"/>
  <c r="M33" i="2"/>
  <c r="O33" i="2" s="1"/>
  <c r="K33" i="2"/>
  <c r="J33" i="2"/>
  <c r="H33" i="2"/>
  <c r="G33" i="2"/>
  <c r="I33" i="2" s="1"/>
  <c r="N32" i="2"/>
  <c r="M32" i="2"/>
  <c r="K32" i="2"/>
  <c r="J32" i="2"/>
  <c r="H32" i="2"/>
  <c r="G32" i="2"/>
  <c r="N31" i="2"/>
  <c r="M31" i="2"/>
  <c r="O31" i="2" s="1"/>
  <c r="K31" i="2"/>
  <c r="J31" i="2"/>
  <c r="H31" i="2"/>
  <c r="G31" i="2"/>
  <c r="N30" i="2"/>
  <c r="M30" i="2"/>
  <c r="K30" i="2"/>
  <c r="J30" i="2"/>
  <c r="H30" i="2"/>
  <c r="G30" i="2"/>
  <c r="N29" i="2"/>
  <c r="M29" i="2"/>
  <c r="O29" i="2" s="1"/>
  <c r="K29" i="2"/>
  <c r="J29" i="2"/>
  <c r="H29" i="2"/>
  <c r="G29" i="2"/>
  <c r="N28" i="2"/>
  <c r="M28" i="2"/>
  <c r="K28" i="2"/>
  <c r="J28" i="2"/>
  <c r="H28" i="2"/>
  <c r="G28" i="2"/>
  <c r="N27" i="2"/>
  <c r="M27" i="2"/>
  <c r="O27" i="2" s="1"/>
  <c r="K27" i="2"/>
  <c r="J27" i="2"/>
  <c r="H27" i="2"/>
  <c r="G27" i="2"/>
  <c r="N26" i="2"/>
  <c r="M26" i="2"/>
  <c r="K26" i="2"/>
  <c r="J26" i="2"/>
  <c r="H26" i="2"/>
  <c r="G26" i="2"/>
  <c r="N25" i="2"/>
  <c r="M25" i="2"/>
  <c r="K25" i="2"/>
  <c r="J25" i="2"/>
  <c r="H25" i="2"/>
  <c r="G25" i="2"/>
  <c r="N24" i="2"/>
  <c r="O24" i="2" s="1"/>
  <c r="M24" i="2"/>
  <c r="K24" i="2"/>
  <c r="J24" i="2"/>
  <c r="H24" i="2"/>
  <c r="G24" i="2"/>
  <c r="O23" i="2"/>
  <c r="N23" i="2"/>
  <c r="M23" i="2"/>
  <c r="K23" i="2"/>
  <c r="J23" i="2"/>
  <c r="H23" i="2"/>
  <c r="G23" i="2"/>
  <c r="N22" i="2"/>
  <c r="M22" i="2"/>
  <c r="O22" i="2" s="1"/>
  <c r="K22" i="2"/>
  <c r="J22" i="2"/>
  <c r="H22" i="2"/>
  <c r="G22" i="2"/>
  <c r="N21" i="2"/>
  <c r="M21" i="2"/>
  <c r="O21" i="2" s="1"/>
  <c r="K21" i="2"/>
  <c r="J21" i="2"/>
  <c r="H21" i="2"/>
  <c r="G21" i="2"/>
  <c r="N20" i="2"/>
  <c r="M20" i="2"/>
  <c r="O20" i="2" s="1"/>
  <c r="K20" i="2"/>
  <c r="J20" i="2"/>
  <c r="H20" i="2"/>
  <c r="G20" i="2"/>
  <c r="N19" i="2"/>
  <c r="M19" i="2"/>
  <c r="O19" i="2" s="1"/>
  <c r="K19" i="2"/>
  <c r="J19" i="2"/>
  <c r="H19" i="2"/>
  <c r="G19" i="2"/>
  <c r="N18" i="2"/>
  <c r="M18" i="2"/>
  <c r="O18" i="2" s="1"/>
  <c r="K18" i="2"/>
  <c r="J18" i="2"/>
  <c r="L18" i="2" s="1"/>
  <c r="H18" i="2"/>
  <c r="G18" i="2"/>
  <c r="N17" i="2"/>
  <c r="M17" i="2"/>
  <c r="O17" i="2" s="1"/>
  <c r="K17" i="2"/>
  <c r="J17" i="2"/>
  <c r="H17" i="2"/>
  <c r="G17" i="2"/>
  <c r="N16" i="2"/>
  <c r="O16" i="2" s="1"/>
  <c r="M16" i="2"/>
  <c r="K16" i="2"/>
  <c r="J16" i="2"/>
  <c r="H16" i="2"/>
  <c r="G16" i="2"/>
  <c r="N15" i="2"/>
  <c r="M15" i="2"/>
  <c r="O15" i="2" s="1"/>
  <c r="K15" i="2"/>
  <c r="J15" i="2"/>
  <c r="H15" i="2"/>
  <c r="G15" i="2"/>
  <c r="N14" i="2"/>
  <c r="M14" i="2"/>
  <c r="O14" i="2" s="1"/>
  <c r="K14" i="2"/>
  <c r="J14" i="2"/>
  <c r="H14" i="2"/>
  <c r="G14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N4" i="2"/>
  <c r="M4" i="2"/>
  <c r="N3" i="2"/>
  <c r="I30" i="2" s="1"/>
  <c r="R15" i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14" i="1"/>
  <c r="N4" i="1"/>
  <c r="M4" i="1"/>
  <c r="N47" i="1"/>
  <c r="M47" i="1"/>
  <c r="N46" i="1"/>
  <c r="M46" i="1"/>
  <c r="N45" i="1"/>
  <c r="M45" i="1"/>
  <c r="O45" i="1" s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O24" i="1" s="1"/>
  <c r="N23" i="1"/>
  <c r="M23" i="1"/>
  <c r="N22" i="1"/>
  <c r="M22" i="1"/>
  <c r="N21" i="1"/>
  <c r="M21" i="1"/>
  <c r="N20" i="1"/>
  <c r="M20" i="1"/>
  <c r="N19" i="1"/>
  <c r="M19" i="1"/>
  <c r="N18" i="1"/>
  <c r="M18" i="1"/>
  <c r="O18" i="1" s="1"/>
  <c r="N17" i="1"/>
  <c r="M17" i="1"/>
  <c r="N16" i="1"/>
  <c r="M16" i="1"/>
  <c r="N15" i="1"/>
  <c r="M15" i="1"/>
  <c r="K47" i="1"/>
  <c r="J47" i="1"/>
  <c r="K46" i="1"/>
  <c r="J46" i="1"/>
  <c r="K45" i="1"/>
  <c r="J45" i="1"/>
  <c r="L45" i="1" s="1"/>
  <c r="K44" i="1"/>
  <c r="J44" i="1"/>
  <c r="K43" i="1"/>
  <c r="J43" i="1"/>
  <c r="K42" i="1"/>
  <c r="J42" i="1"/>
  <c r="K41" i="1"/>
  <c r="J41" i="1"/>
  <c r="K40" i="1"/>
  <c r="J40" i="1"/>
  <c r="K39" i="1"/>
  <c r="J39" i="1"/>
  <c r="L39" i="1" s="1"/>
  <c r="K38" i="1"/>
  <c r="J38" i="1"/>
  <c r="K37" i="1"/>
  <c r="J37" i="1"/>
  <c r="K36" i="1"/>
  <c r="J36" i="1"/>
  <c r="K35" i="1"/>
  <c r="J35" i="1"/>
  <c r="K34" i="1"/>
  <c r="J34" i="1"/>
  <c r="K33" i="1"/>
  <c r="J33" i="1"/>
  <c r="L33" i="1" s="1"/>
  <c r="K32" i="1"/>
  <c r="J32" i="1"/>
  <c r="K31" i="1"/>
  <c r="J31" i="1"/>
  <c r="K30" i="1"/>
  <c r="J30" i="1"/>
  <c r="K29" i="1"/>
  <c r="J29" i="1"/>
  <c r="K28" i="1"/>
  <c r="J28" i="1"/>
  <c r="K27" i="1"/>
  <c r="J27" i="1"/>
  <c r="L27" i="1" s="1"/>
  <c r="K26" i="1"/>
  <c r="J26" i="1"/>
  <c r="K25" i="1"/>
  <c r="J25" i="1"/>
  <c r="K24" i="1"/>
  <c r="J24" i="1"/>
  <c r="K23" i="1"/>
  <c r="J23" i="1"/>
  <c r="K22" i="1"/>
  <c r="J22" i="1"/>
  <c r="K21" i="1"/>
  <c r="J21" i="1"/>
  <c r="L21" i="1" s="1"/>
  <c r="K20" i="1"/>
  <c r="J20" i="1"/>
  <c r="K19" i="1"/>
  <c r="J19" i="1"/>
  <c r="K18" i="1"/>
  <c r="J18" i="1"/>
  <c r="K17" i="1"/>
  <c r="J17" i="1"/>
  <c r="K16" i="1"/>
  <c r="J16" i="1"/>
  <c r="K15" i="1"/>
  <c r="J15" i="1"/>
  <c r="L15" i="1" s="1"/>
  <c r="H47" i="1"/>
  <c r="I47" i="1" s="1"/>
  <c r="H46" i="1"/>
  <c r="I46" i="1" s="1"/>
  <c r="H45" i="1"/>
  <c r="I45" i="1" s="1"/>
  <c r="P45" i="1" s="1"/>
  <c r="Q45" i="1" s="1"/>
  <c r="H44" i="1"/>
  <c r="H43" i="1"/>
  <c r="H42" i="1"/>
  <c r="H41" i="1"/>
  <c r="I41" i="1" s="1"/>
  <c r="H40" i="1"/>
  <c r="H39" i="1"/>
  <c r="H38" i="1"/>
  <c r="H37" i="1"/>
  <c r="I37" i="1" s="1"/>
  <c r="H36" i="1"/>
  <c r="I36" i="1" s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G47" i="1"/>
  <c r="G46" i="1"/>
  <c r="G45" i="1"/>
  <c r="G44" i="1"/>
  <c r="I44" i="1" s="1"/>
  <c r="G43" i="1"/>
  <c r="I43" i="1" s="1"/>
  <c r="G42" i="1"/>
  <c r="I42" i="1" s="1"/>
  <c r="G41" i="1"/>
  <c r="G40" i="1"/>
  <c r="I40" i="1" s="1"/>
  <c r="G39" i="1"/>
  <c r="I39" i="1" s="1"/>
  <c r="G38" i="1"/>
  <c r="I38" i="1" s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N14" i="1"/>
  <c r="M14" i="1"/>
  <c r="K14" i="1"/>
  <c r="J14" i="1"/>
  <c r="H14" i="1"/>
  <c r="I14" i="1" s="1"/>
  <c r="R13" i="1"/>
  <c r="A7" i="1"/>
  <c r="A8" i="1" s="1"/>
  <c r="A9" i="1" s="1"/>
  <c r="A10" i="1" s="1"/>
  <c r="A11" i="1" s="1"/>
  <c r="A12" i="1" s="1"/>
  <c r="A13" i="1" s="1"/>
  <c r="A14" i="1" s="1"/>
  <c r="A6" i="1"/>
  <c r="M3" i="1"/>
  <c r="O30" i="2" l="1"/>
  <c r="O32" i="2"/>
  <c r="O28" i="2"/>
  <c r="L40" i="2"/>
  <c r="I46" i="2"/>
  <c r="L21" i="2"/>
  <c r="L23" i="2"/>
  <c r="I29" i="2"/>
  <c r="P29" i="2" s="1"/>
  <c r="I31" i="2"/>
  <c r="L44" i="2"/>
  <c r="L46" i="2"/>
  <c r="L19" i="2"/>
  <c r="L25" i="2"/>
  <c r="I35" i="2"/>
  <c r="P35" i="2" s="1"/>
  <c r="I37" i="2"/>
  <c r="P37" i="2" s="1"/>
  <c r="I14" i="2"/>
  <c r="L27" i="2"/>
  <c r="L29" i="2"/>
  <c r="I39" i="2"/>
  <c r="P39" i="2" s="1"/>
  <c r="O40" i="2"/>
  <c r="I16" i="2"/>
  <c r="P16" i="2" s="1"/>
  <c r="O25" i="2"/>
  <c r="L31" i="2"/>
  <c r="L33" i="2"/>
  <c r="P33" i="2" s="1"/>
  <c r="L35" i="2"/>
  <c r="L37" i="2"/>
  <c r="I41" i="2"/>
  <c r="L39" i="2"/>
  <c r="I43" i="2"/>
  <c r="L16" i="2"/>
  <c r="I22" i="2"/>
  <c r="I24" i="2"/>
  <c r="I26" i="2"/>
  <c r="I20" i="2"/>
  <c r="L20" i="2"/>
  <c r="L22" i="2"/>
  <c r="I28" i="2"/>
  <c r="I18" i="2"/>
  <c r="P18" i="2" s="1"/>
  <c r="O41" i="2"/>
  <c r="I15" i="2"/>
  <c r="O26" i="2"/>
  <c r="L41" i="2"/>
  <c r="P41" i="2" s="1"/>
  <c r="I47" i="2"/>
  <c r="P47" i="2" s="1"/>
  <c r="L24" i="2"/>
  <c r="P24" i="2" s="1"/>
  <c r="I32" i="2"/>
  <c r="P32" i="2" s="1"/>
  <c r="I45" i="2"/>
  <c r="P45" i="2" s="1"/>
  <c r="L28" i="2"/>
  <c r="P28" i="2" s="1"/>
  <c r="I36" i="2"/>
  <c r="P36" i="2" s="1"/>
  <c r="I38" i="2"/>
  <c r="L43" i="2"/>
  <c r="L45" i="2"/>
  <c r="L47" i="2"/>
  <c r="I19" i="2"/>
  <c r="L32" i="2"/>
  <c r="I34" i="2"/>
  <c r="L15" i="2"/>
  <c r="P15" i="2" s="1"/>
  <c r="L17" i="2"/>
  <c r="I23" i="2"/>
  <c r="P23" i="2" s="1"/>
  <c r="L30" i="2"/>
  <c r="P30" i="2" s="1"/>
  <c r="L34" i="2"/>
  <c r="L36" i="2"/>
  <c r="L38" i="2"/>
  <c r="I40" i="2"/>
  <c r="I42" i="2"/>
  <c r="I21" i="2"/>
  <c r="I25" i="2"/>
  <c r="I27" i="2"/>
  <c r="P27" i="2" s="1"/>
  <c r="I44" i="2"/>
  <c r="P40" i="2"/>
  <c r="P42" i="2"/>
  <c r="P21" i="2"/>
  <c r="L14" i="2"/>
  <c r="I17" i="2"/>
  <c r="L26" i="2"/>
  <c r="P47" i="1"/>
  <c r="Q47" i="1" s="1"/>
  <c r="L20" i="1"/>
  <c r="L26" i="1"/>
  <c r="L32" i="1"/>
  <c r="L38" i="1"/>
  <c r="P38" i="1" s="1"/>
  <c r="Q38" i="1" s="1"/>
  <c r="L44" i="1"/>
  <c r="O17" i="1"/>
  <c r="O23" i="1"/>
  <c r="O29" i="1"/>
  <c r="O35" i="1"/>
  <c r="O41" i="1"/>
  <c r="O47" i="1"/>
  <c r="O30" i="1"/>
  <c r="O36" i="1"/>
  <c r="P36" i="1" s="1"/>
  <c r="Q36" i="1" s="1"/>
  <c r="O42" i="1"/>
  <c r="L16" i="1"/>
  <c r="L22" i="1"/>
  <c r="L28" i="1"/>
  <c r="L34" i="1"/>
  <c r="L40" i="1"/>
  <c r="P40" i="1" s="1"/>
  <c r="Q40" i="1" s="1"/>
  <c r="L46" i="1"/>
  <c r="P46" i="1" s="1"/>
  <c r="Q46" i="1" s="1"/>
  <c r="O19" i="1"/>
  <c r="O25" i="1"/>
  <c r="O31" i="1"/>
  <c r="O37" i="1"/>
  <c r="P37" i="1" s="1"/>
  <c r="Q37" i="1" s="1"/>
  <c r="O43" i="1"/>
  <c r="P43" i="1" s="1"/>
  <c r="Q43" i="1" s="1"/>
  <c r="L17" i="1"/>
  <c r="L23" i="1"/>
  <c r="L29" i="1"/>
  <c r="L35" i="1"/>
  <c r="L41" i="1"/>
  <c r="P41" i="1" s="1"/>
  <c r="Q41" i="1" s="1"/>
  <c r="L47" i="1"/>
  <c r="O20" i="1"/>
  <c r="O26" i="1"/>
  <c r="O32" i="1"/>
  <c r="O38" i="1"/>
  <c r="O44" i="1"/>
  <c r="P44" i="1" s="1"/>
  <c r="Q44" i="1" s="1"/>
  <c r="L18" i="1"/>
  <c r="L24" i="1"/>
  <c r="L30" i="1"/>
  <c r="L36" i="1"/>
  <c r="L42" i="1"/>
  <c r="P42" i="1" s="1"/>
  <c r="Q42" i="1" s="1"/>
  <c r="O15" i="1"/>
  <c r="O21" i="1"/>
  <c r="O27" i="1"/>
  <c r="O33" i="1"/>
  <c r="O39" i="1"/>
  <c r="P39" i="1" s="1"/>
  <c r="Q39" i="1" s="1"/>
  <c r="L19" i="1"/>
  <c r="L25" i="1"/>
  <c r="L31" i="1"/>
  <c r="L37" i="1"/>
  <c r="L43" i="1"/>
  <c r="O16" i="1"/>
  <c r="O22" i="1"/>
  <c r="O28" i="1"/>
  <c r="O34" i="1"/>
  <c r="O40" i="1"/>
  <c r="O46" i="1"/>
  <c r="O14" i="1"/>
  <c r="L14" i="1"/>
  <c r="A15" i="1"/>
  <c r="Q33" i="2" l="1"/>
  <c r="R33" i="2" s="1"/>
  <c r="T33" i="2" s="1"/>
  <c r="Q21" i="2"/>
  <c r="R21" i="2" s="1"/>
  <c r="T21" i="2" s="1"/>
  <c r="P44" i="2"/>
  <c r="Q30" i="2"/>
  <c r="R30" i="2" s="1"/>
  <c r="T30" i="2" s="1"/>
  <c r="Q32" i="2"/>
  <c r="R32" i="2" s="1"/>
  <c r="T32" i="2" s="1"/>
  <c r="P34" i="2"/>
  <c r="Q28" i="2"/>
  <c r="R28" i="2" s="1"/>
  <c r="T28" i="2" s="1"/>
  <c r="Q41" i="2"/>
  <c r="R41" i="2" s="1"/>
  <c r="T41" i="2" s="1"/>
  <c r="Q23" i="2"/>
  <c r="R23" i="2" s="1"/>
  <c r="T23" i="2" s="1"/>
  <c r="Q29" i="2"/>
  <c r="R29" i="2" s="1"/>
  <c r="T29" i="2" s="1"/>
  <c r="P46" i="2"/>
  <c r="Q16" i="2"/>
  <c r="R16" i="2" s="1"/>
  <c r="T16" i="2" s="1"/>
  <c r="Q47" i="2"/>
  <c r="R47" i="2" s="1"/>
  <c r="T47" i="2" s="1"/>
  <c r="Q36" i="2"/>
  <c r="R36" i="2" s="1"/>
  <c r="T36" i="2" s="1"/>
  <c r="Q40" i="2"/>
  <c r="R40" i="2" s="1"/>
  <c r="T40" i="2" s="1"/>
  <c r="Q24" i="2"/>
  <c r="R24" i="2" s="1"/>
  <c r="T24" i="2" s="1"/>
  <c r="P22" i="2"/>
  <c r="Q37" i="2"/>
  <c r="R37" i="2" s="1"/>
  <c r="T37" i="2" s="1"/>
  <c r="Q45" i="2"/>
  <c r="R45" i="2" s="1"/>
  <c r="T45" i="2" s="1"/>
  <c r="P31" i="2"/>
  <c r="Q27" i="2"/>
  <c r="R27" i="2" s="1"/>
  <c r="T27" i="2" s="1"/>
  <c r="P25" i="2"/>
  <c r="P19" i="2"/>
  <c r="P43" i="2"/>
  <c r="Q35" i="2"/>
  <c r="R35" i="2" s="1"/>
  <c r="T35" i="2" s="1"/>
  <c r="Q42" i="2"/>
  <c r="R42" i="2" s="1"/>
  <c r="T42" i="2" s="1"/>
  <c r="P20" i="2"/>
  <c r="Q15" i="2"/>
  <c r="R15" i="2" s="1"/>
  <c r="T15" i="2" s="1"/>
  <c r="Q39" i="2"/>
  <c r="R39" i="2" s="1"/>
  <c r="T39" i="2" s="1"/>
  <c r="P26" i="2"/>
  <c r="P17" i="2"/>
  <c r="Q18" i="2"/>
  <c r="R18" i="2" s="1"/>
  <c r="T18" i="2" s="1"/>
  <c r="P14" i="2"/>
  <c r="Q14" i="2" s="1"/>
  <c r="R14" i="2" s="1"/>
  <c r="T14" i="2" s="1"/>
  <c r="U14" i="2" s="1"/>
  <c r="P38" i="2"/>
  <c r="P14" i="1"/>
  <c r="Q14" i="1" s="1"/>
  <c r="A16" i="1"/>
  <c r="I15" i="1"/>
  <c r="P15" i="1" s="1"/>
  <c r="Q15" i="1" s="1"/>
  <c r="U15" i="2" l="1"/>
  <c r="U16" i="2" s="1"/>
  <c r="Q34" i="2"/>
  <c r="R34" i="2" s="1"/>
  <c r="T34" i="2" s="1"/>
  <c r="Q20" i="2"/>
  <c r="R20" i="2" s="1"/>
  <c r="T20" i="2" s="1"/>
  <c r="Q38" i="2"/>
  <c r="R38" i="2" s="1"/>
  <c r="T38" i="2" s="1"/>
  <c r="Q44" i="2"/>
  <c r="R44" i="2" s="1"/>
  <c r="T44" i="2" s="1"/>
  <c r="Q46" i="2"/>
  <c r="R46" i="2" s="1"/>
  <c r="T46" i="2" s="1"/>
  <c r="Q22" i="2"/>
  <c r="R22" i="2" s="1"/>
  <c r="T22" i="2" s="1"/>
  <c r="Q17" i="2"/>
  <c r="R17" i="2" s="1"/>
  <c r="T17" i="2" s="1"/>
  <c r="Q19" i="2"/>
  <c r="R19" i="2" s="1"/>
  <c r="T19" i="2" s="1"/>
  <c r="Q26" i="2"/>
  <c r="R26" i="2" s="1"/>
  <c r="T26" i="2" s="1"/>
  <c r="Q31" i="2"/>
  <c r="R31" i="2" s="1"/>
  <c r="T31" i="2" s="1"/>
  <c r="Q43" i="2"/>
  <c r="R43" i="2" s="1"/>
  <c r="T43" i="2" s="1"/>
  <c r="Q25" i="2"/>
  <c r="R25" i="2" s="1"/>
  <c r="T25" i="2" s="1"/>
  <c r="A17" i="1"/>
  <c r="I16" i="1"/>
  <c r="P16" i="1" s="1"/>
  <c r="Q16" i="1" s="1"/>
  <c r="U17" i="2" l="1"/>
  <c r="U18" i="2" s="1"/>
  <c r="U19" i="2" s="1"/>
  <c r="U20" i="2" s="1"/>
  <c r="U21" i="2" s="1"/>
  <c r="U22" i="2" s="1"/>
  <c r="U23" i="2" s="1"/>
  <c r="U24" i="2" s="1"/>
  <c r="U25" i="2" s="1"/>
  <c r="U26" i="2" s="1"/>
  <c r="U27" i="2" s="1"/>
  <c r="U28" i="2" s="1"/>
  <c r="U29" i="2" s="1"/>
  <c r="U30" i="2" s="1"/>
  <c r="U31" i="2" s="1"/>
  <c r="U32" i="2" s="1"/>
  <c r="U33" i="2" s="1"/>
  <c r="U34" i="2" s="1"/>
  <c r="U35" i="2" s="1"/>
  <c r="U36" i="2" s="1"/>
  <c r="U37" i="2" s="1"/>
  <c r="U38" i="2" s="1"/>
  <c r="U39" i="2" s="1"/>
  <c r="U40" i="2" s="1"/>
  <c r="U41" i="2" s="1"/>
  <c r="U42" i="2" s="1"/>
  <c r="U43" i="2" s="1"/>
  <c r="U44" i="2" s="1"/>
  <c r="U45" i="2" s="1"/>
  <c r="U46" i="2" s="1"/>
  <c r="U47" i="2" s="1"/>
  <c r="A18" i="1"/>
  <c r="I17" i="1" l="1"/>
  <c r="P17" i="1" s="1"/>
  <c r="Q17" i="1" s="1"/>
  <c r="A19" i="1"/>
  <c r="I18" i="1" l="1"/>
  <c r="P18" i="1" s="1"/>
  <c r="Q18" i="1" s="1"/>
  <c r="A20" i="1"/>
  <c r="I19" i="1" l="1"/>
  <c r="P19" i="1" s="1"/>
  <c r="Q19" i="1" s="1"/>
  <c r="A21" i="1"/>
  <c r="I20" i="1"/>
  <c r="P20" i="1" s="1"/>
  <c r="Q20" i="1" s="1"/>
  <c r="A22" i="1" l="1"/>
  <c r="I21" i="1"/>
  <c r="P21" i="1" s="1"/>
  <c r="Q21" i="1" s="1"/>
  <c r="A23" i="1" l="1"/>
  <c r="I22" i="1"/>
  <c r="P22" i="1" s="1"/>
  <c r="Q22" i="1" s="1"/>
  <c r="A24" i="1" l="1"/>
  <c r="A25" i="1" l="1"/>
  <c r="I24" i="1"/>
  <c r="P24" i="1" s="1"/>
  <c r="Q24" i="1" s="1"/>
  <c r="I23" i="1"/>
  <c r="P23" i="1" s="1"/>
  <c r="Q23" i="1" s="1"/>
  <c r="A26" i="1" l="1"/>
  <c r="I25" i="1"/>
  <c r="P25" i="1" s="1"/>
  <c r="Q25" i="1" s="1"/>
  <c r="A27" i="1" l="1"/>
  <c r="I26" i="1"/>
  <c r="P26" i="1" s="1"/>
  <c r="Q26" i="1" s="1"/>
  <c r="A28" i="1" l="1"/>
  <c r="I27" i="1"/>
  <c r="P27" i="1" s="1"/>
  <c r="Q27" i="1" s="1"/>
  <c r="A29" i="1" l="1"/>
  <c r="I28" i="1" l="1"/>
  <c r="P28" i="1" s="1"/>
  <c r="Q28" i="1" s="1"/>
  <c r="A30" i="1"/>
  <c r="A31" i="1" l="1"/>
  <c r="I30" i="1"/>
  <c r="P30" i="1" s="1"/>
  <c r="Q30" i="1" s="1"/>
  <c r="I29" i="1"/>
  <c r="P29" i="1" s="1"/>
  <c r="Q29" i="1" s="1"/>
  <c r="A32" i="1" l="1"/>
  <c r="I31" i="1" l="1"/>
  <c r="P31" i="1" s="1"/>
  <c r="Q31" i="1" s="1"/>
  <c r="A33" i="1"/>
  <c r="I32" i="1" l="1"/>
  <c r="P32" i="1" s="1"/>
  <c r="Q32" i="1" s="1"/>
  <c r="A34" i="1"/>
  <c r="I33" i="1" l="1"/>
  <c r="P33" i="1" s="1"/>
  <c r="Q33" i="1" s="1"/>
  <c r="A35" i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I34" i="1"/>
  <c r="P34" i="1" s="1"/>
  <c r="Q34" i="1" s="1"/>
  <c r="I35" i="1" l="1"/>
  <c r="P35" i="1" s="1"/>
  <c r="Q35" i="1" s="1"/>
</calcChain>
</file>

<file path=xl/sharedStrings.xml><?xml version="1.0" encoding="utf-8"?>
<sst xmlns="http://schemas.openxmlformats.org/spreadsheetml/2006/main" count="44" uniqueCount="27">
  <si>
    <t>TotalEnergies SE</t>
  </si>
  <si>
    <t>La Fractale Moyenne Mobile Adaptative (FRAMA)</t>
  </si>
  <si>
    <t>Période</t>
  </si>
  <si>
    <t>ROW</t>
  </si>
  <si>
    <t>Date</t>
  </si>
  <si>
    <t>Open</t>
  </si>
  <si>
    <t>High</t>
  </si>
  <si>
    <t>Low</t>
  </si>
  <si>
    <t>Close</t>
  </si>
  <si>
    <t>Dimension</t>
  </si>
  <si>
    <t>Facteur d'Ajustement</t>
  </si>
  <si>
    <t>FRAMA</t>
  </si>
  <si>
    <t>Plus Haut : Première moitié</t>
  </si>
  <si>
    <t>Plus Bas : Première moitié</t>
  </si>
  <si>
    <t>Plus Haut : Deuxième moitié</t>
  </si>
  <si>
    <t>Plus Bas : Deuxième moitié</t>
  </si>
  <si>
    <t>Haut Bas 1</t>
  </si>
  <si>
    <t>Haut Bas 2</t>
  </si>
  <si>
    <t xml:space="preserve">Haut Bas </t>
  </si>
  <si>
    <t>La Fractale Moyenne Mobile Adaptative (FRAMA) Modifiée</t>
  </si>
  <si>
    <t>Limite Longue (SC)</t>
  </si>
  <si>
    <t>Limite Courte (FC)</t>
  </si>
  <si>
    <t>Période du Facteur d'Ajustement</t>
  </si>
  <si>
    <t>Nouvelle Période</t>
  </si>
  <si>
    <t>Nouveau Facteur d'Ajustement</t>
  </si>
  <si>
    <t>Nouvelle FRAMA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</si>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</sst>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"/>
  </numFmts>
  <fonts count="7" x14ac:knownFonts="1">
    <font>
      <sz val="12"/>
      <color theme="1"/>
      <name val="Calibri"/>
      <family val="2"/>
    </font>
    <font>
      <b/>
      <sz val="14"/>
      <color rgb="FF000000"/>
      <name val="Calibri"/>
      <family val="2"/>
    </font>
    <font>
      <b/>
      <sz val="18"/>
      <color rgb="FFFFFFFF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4"/>
      <color rgb="FFFFFFFF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96FF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8" tint="-0.249977111117893"/>
        <bgColor rgb="FF000000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vertical="center" wrapText="1"/>
    </xf>
    <xf numFmtId="1" fontId="3" fillId="0" borderId="0" xfId="0" applyNumberFormat="1" applyFont="1" applyFill="1"/>
    <xf numFmtId="164" fontId="3" fillId="0" borderId="0" xfId="0" applyNumberFormat="1" applyFont="1" applyFill="1"/>
    <xf numFmtId="0" fontId="0" fillId="4" borderId="0" xfId="0" applyFont="1" applyFill="1" applyBorder="1"/>
    <xf numFmtId="1" fontId="0" fillId="0" borderId="0" xfId="0" applyNumberFormat="1" applyFont="1" applyFill="1" applyBorder="1"/>
    <xf numFmtId="1" fontId="0" fillId="3" borderId="0" xfId="0" applyNumberFormat="1" applyFont="1" applyFill="1" applyBorder="1"/>
    <xf numFmtId="14" fontId="0" fillId="0" borderId="0" xfId="0" applyNumberFormat="1"/>
    <xf numFmtId="2" fontId="0" fillId="0" borderId="0" xfId="0" applyNumberFormat="1"/>
    <xf numFmtId="0" fontId="4" fillId="6" borderId="0" xfId="0" applyFont="1" applyFill="1" applyAlignment="1"/>
    <xf numFmtId="2" fontId="0" fillId="6" borderId="0" xfId="0" applyNumberFormat="1" applyFill="1"/>
    <xf numFmtId="0" fontId="5" fillId="6" borderId="0" xfId="0" applyFont="1" applyFill="1" applyAlignment="1"/>
    <xf numFmtId="2" fontId="4" fillId="6" borderId="0" xfId="0" applyNumberFormat="1" applyFont="1" applyFill="1" applyAlignment="1"/>
    <xf numFmtId="2" fontId="0" fillId="6" borderId="0" xfId="0" applyNumberFormat="1" applyFont="1" applyFill="1"/>
    <xf numFmtId="164" fontId="0" fillId="6" borderId="0" xfId="0" applyNumberFormat="1" applyFill="1"/>
    <xf numFmtId="0" fontId="6" fillId="5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6" fillId="7" borderId="0" xfId="0" applyFont="1" applyFill="1" applyBorder="1" applyAlignment="1">
      <alignment horizontal="center" vertical="center" wrapText="1"/>
    </xf>
    <xf numFmtId="1" fontId="3" fillId="0" borderId="0" xfId="0" applyNumberFormat="1" applyFont="1"/>
    <xf numFmtId="0" fontId="6" fillId="8" borderId="0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1" fontId="0" fillId="6" borderId="0" xfId="0" applyNumberFormat="1" applyFont="1" applyFill="1"/>
    <xf numFmtId="165" fontId="0" fillId="10" borderId="0" xfId="0" applyNumberFormat="1" applyFont="1" applyFill="1" applyBorder="1"/>
    <xf numFmtId="1" fontId="0" fillId="10" borderId="0" xfId="0" applyNumberFormat="1" applyFont="1" applyFill="1" applyBorder="1"/>
    <xf numFmtId="0" fontId="2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utontrade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utontrad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750451</xdr:colOff>
      <xdr:row>0</xdr:row>
      <xdr:rowOff>357909</xdr:rowOff>
    </xdr:to>
    <xdr:sp macro="" textlink="">
      <xdr:nvSpPr>
        <xdr:cNvPr id="2" name="Alternate Proces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C89C74-AC26-3346-9F31-A92736BA8188}"/>
            </a:ext>
          </a:extLst>
        </xdr:cNvPr>
        <xdr:cNvSpPr/>
      </xdr:nvSpPr>
      <xdr:spPr>
        <a:xfrm>
          <a:off x="0" y="0"/>
          <a:ext cx="1982351" cy="357909"/>
        </a:xfrm>
        <a:prstGeom prst="flowChartAlternateProcess">
          <a:avLst/>
        </a:prstGeom>
        <a:gradFill>
          <a:lin ang="4800000" scaled="0"/>
        </a:gra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/>
            <a:t> putontrade.com</a:t>
          </a:r>
          <a:r>
            <a:rPr lang="en-US" sz="1600" b="1" baseline="0"/>
            <a:t> </a:t>
          </a:r>
          <a:r>
            <a:rPr lang="en-US" sz="1600" b="1">
              <a:latin typeface="Webdings" pitchFamily="2" charset="2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750451</xdr:colOff>
      <xdr:row>0</xdr:row>
      <xdr:rowOff>357909</xdr:rowOff>
    </xdr:to>
    <xdr:sp macro="" textlink="">
      <xdr:nvSpPr>
        <xdr:cNvPr id="2" name="Alternate Proces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A83453-91A4-914E-8D15-F9D1F3B7742B}"/>
            </a:ext>
          </a:extLst>
        </xdr:cNvPr>
        <xdr:cNvSpPr/>
      </xdr:nvSpPr>
      <xdr:spPr>
        <a:xfrm>
          <a:off x="0" y="0"/>
          <a:ext cx="1944251" cy="357909"/>
        </a:xfrm>
        <a:prstGeom prst="flowChartAlternateProcess">
          <a:avLst/>
        </a:prstGeom>
        <a:gradFill>
          <a:lin ang="4800000" scaled="0"/>
        </a:gra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/>
            <a:t> putontrade.com</a:t>
          </a:r>
          <a:r>
            <a:rPr lang="en-US" sz="1600" b="1" baseline="0"/>
            <a:t> </a:t>
          </a:r>
          <a:r>
            <a:rPr lang="en-US" sz="1600" b="1">
              <a:latin typeface="Webdings" pitchFamily="2" charset="2"/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08966-085C-0F41-B20D-24400EDF73D6}">
  <dimension ref="A1:R58"/>
  <sheetViews>
    <sheetView tabSelected="1" zoomScale="110" zoomScaleNormal="110" workbookViewId="0">
      <selection activeCell="G1" sqref="G1:M1"/>
    </sheetView>
  </sheetViews>
  <sheetFormatPr baseColWidth="10" defaultRowHeight="16" x14ac:dyDescent="0.2"/>
  <cols>
    <col min="1" max="1" width="5.6640625" customWidth="1"/>
    <col min="3" max="3" width="9" customWidth="1"/>
    <col min="4" max="4" width="8.83203125" customWidth="1"/>
    <col min="7" max="7" width="11.5" customWidth="1"/>
    <col min="9" max="9" width="10.83203125" customWidth="1"/>
    <col min="10" max="10" width="11.1640625" customWidth="1"/>
    <col min="17" max="17" width="14" customWidth="1"/>
  </cols>
  <sheetData>
    <row r="1" spans="1:18" ht="41" customHeight="1" x14ac:dyDescent="0.2">
      <c r="A1" s="1"/>
      <c r="C1" s="1"/>
      <c r="D1" s="1"/>
      <c r="E1" s="1"/>
      <c r="F1" s="1"/>
      <c r="G1" s="26" t="s">
        <v>1</v>
      </c>
      <c r="H1" s="26"/>
      <c r="I1" s="26"/>
      <c r="J1" s="26"/>
      <c r="K1" s="26"/>
      <c r="L1" s="26"/>
      <c r="M1" s="26"/>
      <c r="N1" s="3"/>
      <c r="O1" s="3"/>
      <c r="P1" s="3"/>
      <c r="Q1" s="1"/>
      <c r="R1" s="1"/>
    </row>
    <row r="2" spans="1:18" ht="19" x14ac:dyDescent="0.25">
      <c r="A2" s="1"/>
      <c r="B2" s="2" t="s">
        <v>0</v>
      </c>
      <c r="C2" s="1"/>
      <c r="D2" s="1"/>
      <c r="E2" s="1"/>
      <c r="F2" s="1"/>
      <c r="G2" s="1"/>
      <c r="H2" s="4"/>
      <c r="I2" s="4"/>
      <c r="J2" s="5"/>
      <c r="K2" s="1"/>
      <c r="L2" s="1"/>
      <c r="M2" s="1"/>
    </row>
    <row r="3" spans="1:18" x14ac:dyDescent="0.2">
      <c r="A3" s="1"/>
      <c r="B3" s="1"/>
      <c r="C3" s="1"/>
      <c r="D3" s="1"/>
      <c r="E3" s="1"/>
      <c r="F3" s="6">
        <v>8</v>
      </c>
      <c r="G3" s="7"/>
      <c r="H3" s="4"/>
      <c r="I3" s="4"/>
      <c r="J3" s="5"/>
      <c r="K3" s="7" t="s">
        <v>2</v>
      </c>
      <c r="L3" s="8">
        <v>10</v>
      </c>
      <c r="M3" s="7">
        <f>L3/2</f>
        <v>5</v>
      </c>
    </row>
    <row r="4" spans="1:18" ht="66" customHeight="1" x14ac:dyDescent="0.2">
      <c r="A4" s="18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7" t="s">
        <v>12</v>
      </c>
      <c r="H4" s="17" t="s">
        <v>13</v>
      </c>
      <c r="I4" s="17" t="s">
        <v>16</v>
      </c>
      <c r="J4" s="17" t="s">
        <v>14</v>
      </c>
      <c r="K4" s="17" t="s">
        <v>15</v>
      </c>
      <c r="L4" s="17" t="s">
        <v>17</v>
      </c>
      <c r="M4" s="17" t="str">
        <f>"Plus Haut de "&amp;L3&amp;" jours"</f>
        <v>Plus Haut de 10 jours</v>
      </c>
      <c r="N4" s="17" t="str">
        <f>"Plus Bas de "&amp;L3&amp;" jours"</f>
        <v>Plus Bas de 10 jours</v>
      </c>
      <c r="O4" s="17" t="s">
        <v>18</v>
      </c>
      <c r="P4" s="17" t="s">
        <v>9</v>
      </c>
      <c r="Q4" s="17" t="s">
        <v>10</v>
      </c>
      <c r="R4" s="19" t="s">
        <v>11</v>
      </c>
    </row>
    <row r="5" spans="1:18" x14ac:dyDescent="0.2">
      <c r="A5">
        <v>1</v>
      </c>
      <c r="B5" s="9">
        <v>45282</v>
      </c>
      <c r="C5" s="10">
        <v>62.25</v>
      </c>
      <c r="D5" s="10">
        <v>62.849997999999999</v>
      </c>
      <c r="E5" s="10">
        <v>62.23</v>
      </c>
      <c r="F5" s="10">
        <v>62.299999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x14ac:dyDescent="0.2">
      <c r="A6">
        <f t="shared" ref="A6:A47" si="0">A5+1</f>
        <v>2</v>
      </c>
      <c r="B6" s="9">
        <v>45287</v>
      </c>
      <c r="C6" s="10">
        <v>62.580002</v>
      </c>
      <c r="D6" s="10">
        <v>62.860000999999997</v>
      </c>
      <c r="E6" s="10">
        <v>62.349997999999999</v>
      </c>
      <c r="F6" s="10">
        <v>62.470001000000003</v>
      </c>
      <c r="G6" s="11"/>
      <c r="H6" s="11"/>
      <c r="I6" s="11"/>
      <c r="J6" s="11"/>
      <c r="K6" s="11"/>
      <c r="L6" s="11"/>
      <c r="M6" s="11"/>
      <c r="N6" s="12"/>
      <c r="O6" s="12"/>
      <c r="P6" s="12"/>
      <c r="Q6" s="13"/>
      <c r="R6" s="11"/>
    </row>
    <row r="7" spans="1:18" x14ac:dyDescent="0.2">
      <c r="A7">
        <f t="shared" si="0"/>
        <v>3</v>
      </c>
      <c r="B7" s="9">
        <v>45288</v>
      </c>
      <c r="C7" s="10">
        <v>62.27</v>
      </c>
      <c r="D7" s="10">
        <v>62.5</v>
      </c>
      <c r="E7" s="10">
        <v>61.310001</v>
      </c>
      <c r="F7" s="10">
        <v>61.41</v>
      </c>
      <c r="G7" s="11"/>
      <c r="H7" s="11"/>
      <c r="I7" s="11"/>
      <c r="J7" s="11"/>
      <c r="K7" s="11"/>
      <c r="L7" s="11"/>
      <c r="M7" s="11"/>
      <c r="N7" s="12"/>
      <c r="O7" s="12"/>
      <c r="P7" s="12"/>
      <c r="Q7" s="11"/>
      <c r="R7" s="11"/>
    </row>
    <row r="8" spans="1:18" x14ac:dyDescent="0.2">
      <c r="A8">
        <f t="shared" si="0"/>
        <v>4</v>
      </c>
      <c r="B8" s="9">
        <v>45289</v>
      </c>
      <c r="C8" s="10">
        <v>61.25</v>
      </c>
      <c r="D8" s="10">
        <v>61.93</v>
      </c>
      <c r="E8" s="10">
        <v>61.16</v>
      </c>
      <c r="F8" s="10">
        <v>61.599997999999999</v>
      </c>
      <c r="G8" s="11"/>
      <c r="H8" s="11"/>
      <c r="I8" s="11"/>
      <c r="J8" s="11"/>
      <c r="K8" s="11"/>
      <c r="L8" s="11"/>
      <c r="M8" s="11"/>
      <c r="N8" s="12"/>
      <c r="O8" s="12"/>
      <c r="P8" s="12"/>
      <c r="Q8" s="11"/>
      <c r="R8" s="11"/>
    </row>
    <row r="9" spans="1:18" x14ac:dyDescent="0.2">
      <c r="A9">
        <f t="shared" si="0"/>
        <v>5</v>
      </c>
      <c r="B9" s="9">
        <v>45293</v>
      </c>
      <c r="C9" s="10">
        <v>61.849997999999999</v>
      </c>
      <c r="D9" s="10">
        <v>62.310001</v>
      </c>
      <c r="E9" s="10">
        <v>61.639999000000003</v>
      </c>
      <c r="F9" s="10">
        <v>61.990001999999997</v>
      </c>
      <c r="G9" s="11"/>
      <c r="H9" s="11"/>
      <c r="I9" s="11"/>
      <c r="J9" s="11"/>
      <c r="K9" s="11"/>
      <c r="L9" s="11"/>
      <c r="M9" s="11"/>
      <c r="N9" s="12"/>
      <c r="O9" s="12"/>
      <c r="P9" s="12"/>
      <c r="Q9" s="11"/>
      <c r="R9" s="11"/>
    </row>
    <row r="10" spans="1:18" x14ac:dyDescent="0.2">
      <c r="A10">
        <f t="shared" si="0"/>
        <v>6</v>
      </c>
      <c r="B10" s="9">
        <v>45294</v>
      </c>
      <c r="C10" s="10">
        <v>61.91</v>
      </c>
      <c r="D10" s="10">
        <v>62.07</v>
      </c>
      <c r="E10" s="10">
        <v>61.27</v>
      </c>
      <c r="F10" s="10">
        <v>61.740001999999997</v>
      </c>
      <c r="G10" s="11"/>
      <c r="H10" s="11"/>
      <c r="I10" s="11"/>
      <c r="J10" s="11"/>
      <c r="K10" s="11"/>
      <c r="L10" s="11"/>
      <c r="M10" s="11"/>
      <c r="N10" s="12"/>
      <c r="O10" s="12"/>
      <c r="P10" s="12"/>
      <c r="Q10" s="11"/>
      <c r="R10" s="11"/>
    </row>
    <row r="11" spans="1:18" x14ac:dyDescent="0.2">
      <c r="A11">
        <f t="shared" si="0"/>
        <v>7</v>
      </c>
      <c r="B11" s="9">
        <v>45295</v>
      </c>
      <c r="C11" s="10">
        <v>62.18</v>
      </c>
      <c r="D11" s="10">
        <v>63</v>
      </c>
      <c r="E11" s="10">
        <v>62.049999</v>
      </c>
      <c r="F11" s="10">
        <v>62.48</v>
      </c>
      <c r="G11" s="11"/>
      <c r="H11" s="11"/>
      <c r="I11" s="11"/>
      <c r="J11" s="11"/>
      <c r="K11" s="11"/>
      <c r="L11" s="11"/>
      <c r="M11" s="11"/>
      <c r="N11" s="12"/>
      <c r="O11" s="12"/>
      <c r="P11" s="12"/>
      <c r="Q11" s="11"/>
      <c r="R11" s="11"/>
    </row>
    <row r="12" spans="1:18" x14ac:dyDescent="0.2">
      <c r="A12">
        <f t="shared" si="0"/>
        <v>8</v>
      </c>
      <c r="B12" s="9">
        <v>45296</v>
      </c>
      <c r="C12" s="10">
        <v>62.220001000000003</v>
      </c>
      <c r="D12" s="10">
        <v>62.700001</v>
      </c>
      <c r="E12" s="10">
        <v>61.919998</v>
      </c>
      <c r="F12" s="10">
        <v>62.5</v>
      </c>
      <c r="G12" s="11"/>
      <c r="H12" s="11"/>
      <c r="I12" s="11"/>
      <c r="J12" s="11"/>
      <c r="K12" s="11"/>
      <c r="L12" s="11"/>
      <c r="M12" s="11"/>
      <c r="N12" s="12"/>
      <c r="O12" s="12"/>
      <c r="P12" s="12"/>
      <c r="Q12" s="11"/>
      <c r="R12" s="11"/>
    </row>
    <row r="13" spans="1:18" x14ac:dyDescent="0.2">
      <c r="A13">
        <f t="shared" si="0"/>
        <v>9</v>
      </c>
      <c r="B13" s="9">
        <v>45299</v>
      </c>
      <c r="C13" s="10">
        <v>62</v>
      </c>
      <c r="D13" s="10">
        <v>62.049999</v>
      </c>
      <c r="E13" s="10">
        <v>60.549999</v>
      </c>
      <c r="F13" s="10">
        <v>60.549999</v>
      </c>
      <c r="G13" s="14"/>
      <c r="H13" s="11"/>
      <c r="I13" s="11"/>
      <c r="J13" s="11"/>
      <c r="K13" s="11"/>
      <c r="L13" s="11"/>
      <c r="M13" s="11"/>
      <c r="N13" s="12"/>
      <c r="O13" s="12"/>
      <c r="P13" s="12"/>
      <c r="Q13" s="11"/>
      <c r="R13" s="12">
        <f>F13</f>
        <v>60.549999</v>
      </c>
    </row>
    <row r="14" spans="1:18" x14ac:dyDescent="0.2">
      <c r="A14">
        <f t="shared" si="0"/>
        <v>10</v>
      </c>
      <c r="B14" s="9">
        <v>45300</v>
      </c>
      <c r="C14" s="10">
        <v>60.849997999999999</v>
      </c>
      <c r="D14" s="10">
        <v>61.169998</v>
      </c>
      <c r="E14" s="10">
        <v>60.119999</v>
      </c>
      <c r="F14" s="10">
        <v>60.119999</v>
      </c>
      <c r="G14" s="14">
        <f>MAX(D5:D9)</f>
        <v>62.860000999999997</v>
      </c>
      <c r="H14" s="14">
        <f>MIN(E5:E9)</f>
        <v>61.16</v>
      </c>
      <c r="I14" s="14">
        <f>(G14-H14)/$M$3</f>
        <v>0.34000020000000009</v>
      </c>
      <c r="J14" s="14">
        <f>MAX(D10:D14)</f>
        <v>63</v>
      </c>
      <c r="K14" s="14">
        <f>MIN(E10:E14)</f>
        <v>60.119999</v>
      </c>
      <c r="L14" s="14">
        <f t="shared" ref="L14" si="1">(J14-K14)/$M$3</f>
        <v>0.57600019999999996</v>
      </c>
      <c r="M14" s="12">
        <f>MAX(D5:D14)</f>
        <v>63</v>
      </c>
      <c r="N14" s="12">
        <f>MIN(E5:E14)</f>
        <v>60.119999</v>
      </c>
      <c r="O14" s="15">
        <f t="shared" ref="O14" si="2">(M14-N14)/$L$3</f>
        <v>0.28800009999999998</v>
      </c>
      <c r="P14" s="15">
        <f t="shared" ref="P14" si="3">IF(AND(I14&gt;0,L14&gt;0,O14&gt;0),(LN(I14+L14)-LN(O14))/LN(2),P13)</f>
        <v>1.6692789157166374</v>
      </c>
      <c r="Q14" s="16">
        <f t="shared" ref="Q14:Q47" si="4">IF(EXP(-4.6*(P14-1))&gt;1,1,IF(EXP(-4.6*(P14-1))&lt;0.01,0.01,EXP(-4.6*(P14-1))))</f>
        <v>4.6019824299582693E-2</v>
      </c>
      <c r="R14" s="12">
        <f>R13+Q14*(F14-R13)</f>
        <v>60.530210475551179</v>
      </c>
    </row>
    <row r="15" spans="1:18" x14ac:dyDescent="0.2">
      <c r="A15">
        <f t="shared" si="0"/>
        <v>11</v>
      </c>
      <c r="B15" s="9">
        <v>45301</v>
      </c>
      <c r="C15" s="10">
        <v>60</v>
      </c>
      <c r="D15" s="10">
        <v>60.299999</v>
      </c>
      <c r="E15" s="10">
        <v>59.700001</v>
      </c>
      <c r="F15" s="10">
        <v>59.77</v>
      </c>
      <c r="G15" s="14">
        <f t="shared" ref="G15:G47" si="5">MAX(D6:D10)</f>
        <v>62.860000999999997</v>
      </c>
      <c r="H15" s="14">
        <f t="shared" ref="H15:H47" si="6">MIN(E6:E10)</f>
        <v>61.16</v>
      </c>
      <c r="I15" s="14">
        <f t="shared" ref="I15:I23" si="7">(G15-H15)/$M$3</f>
        <v>0.34000020000000009</v>
      </c>
      <c r="J15" s="14">
        <f t="shared" ref="J15:J47" si="8">MAX(D11:D15)</f>
        <v>63</v>
      </c>
      <c r="K15" s="14">
        <f t="shared" ref="K15:K47" si="9">MIN(E11:E15)</f>
        <v>59.700001</v>
      </c>
      <c r="L15" s="14">
        <f t="shared" ref="L15:L47" si="10">(J15-K15)/$M$3</f>
        <v>0.65999979999999991</v>
      </c>
      <c r="M15" s="12">
        <f t="shared" ref="M15:M47" si="11">MAX(D6:D15)</f>
        <v>63</v>
      </c>
      <c r="N15" s="12">
        <f t="shared" ref="N15:N47" si="12">MIN(E6:E15)</f>
        <v>59.700001</v>
      </c>
      <c r="O15" s="15">
        <f t="shared" ref="O15:O47" si="13">(M15-N15)/$L$3</f>
        <v>0.32999989999999996</v>
      </c>
      <c r="P15" s="15">
        <f t="shared" ref="P15:P47" si="14">IF(AND(I15&gt;0,L15&gt;0,O15&gt;0),(LN(I15+L15)-LN(O15))/LN(2),P14)</f>
        <v>1.5994625075966531</v>
      </c>
      <c r="Q15" s="16">
        <f t="shared" si="4"/>
        <v>6.3448448658669609E-2</v>
      </c>
      <c r="R15" s="12">
        <f t="shared" ref="R15:R47" si="15">R14+Q15*(F15-R14)</f>
        <v>60.481976300223387</v>
      </c>
    </row>
    <row r="16" spans="1:18" x14ac:dyDescent="0.2">
      <c r="A16">
        <f t="shared" si="0"/>
        <v>12</v>
      </c>
      <c r="B16" s="9">
        <v>45302</v>
      </c>
      <c r="C16" s="10">
        <v>59.709999000000003</v>
      </c>
      <c r="D16" s="10">
        <v>60.18</v>
      </c>
      <c r="E16" s="10">
        <v>59.360000999999997</v>
      </c>
      <c r="F16" s="10">
        <v>59.48</v>
      </c>
      <c r="G16" s="14">
        <f t="shared" si="5"/>
        <v>63</v>
      </c>
      <c r="H16" s="14">
        <f t="shared" si="6"/>
        <v>61.16</v>
      </c>
      <c r="I16" s="14">
        <f t="shared" si="7"/>
        <v>0.36800000000000066</v>
      </c>
      <c r="J16" s="14">
        <f t="shared" si="8"/>
        <v>62.700001</v>
      </c>
      <c r="K16" s="14">
        <f t="shared" si="9"/>
        <v>59.360000999999997</v>
      </c>
      <c r="L16" s="14">
        <f t="shared" si="10"/>
        <v>0.6680000000000007</v>
      </c>
      <c r="M16" s="12">
        <f t="shared" si="11"/>
        <v>63</v>
      </c>
      <c r="N16" s="12">
        <f t="shared" si="12"/>
        <v>59.360000999999997</v>
      </c>
      <c r="O16" s="15">
        <f t="shared" si="13"/>
        <v>0.36399990000000032</v>
      </c>
      <c r="P16" s="15">
        <f t="shared" si="14"/>
        <v>1.5090140438327042</v>
      </c>
      <c r="Q16" s="16">
        <f t="shared" si="4"/>
        <v>9.6186659878247135E-2</v>
      </c>
      <c r="R16" s="12">
        <f t="shared" si="15"/>
        <v>60.385599546627738</v>
      </c>
    </row>
    <row r="17" spans="1:18" x14ac:dyDescent="0.2">
      <c r="A17">
        <f t="shared" si="0"/>
        <v>13</v>
      </c>
      <c r="B17" s="9">
        <v>45303</v>
      </c>
      <c r="C17" s="10">
        <v>60.25</v>
      </c>
      <c r="D17" s="10">
        <v>60.84</v>
      </c>
      <c r="E17" s="10">
        <v>60.09</v>
      </c>
      <c r="F17" s="10">
        <v>60.139999000000003</v>
      </c>
      <c r="G17" s="14">
        <f t="shared" si="5"/>
        <v>63</v>
      </c>
      <c r="H17" s="14">
        <f t="shared" si="6"/>
        <v>61.16</v>
      </c>
      <c r="I17" s="14">
        <f t="shared" si="7"/>
        <v>0.36800000000000066</v>
      </c>
      <c r="J17" s="14">
        <f t="shared" si="8"/>
        <v>62.049999</v>
      </c>
      <c r="K17" s="14">
        <f t="shared" si="9"/>
        <v>59.360000999999997</v>
      </c>
      <c r="L17" s="14">
        <f t="shared" si="10"/>
        <v>0.53799960000000058</v>
      </c>
      <c r="M17" s="12">
        <f t="shared" si="11"/>
        <v>63</v>
      </c>
      <c r="N17" s="12">
        <f t="shared" si="12"/>
        <v>59.360000999999997</v>
      </c>
      <c r="O17" s="15">
        <f t="shared" si="13"/>
        <v>0.36399990000000032</v>
      </c>
      <c r="P17" s="15">
        <f t="shared" si="14"/>
        <v>1.3155723592407917</v>
      </c>
      <c r="Q17" s="16">
        <f t="shared" si="4"/>
        <v>0.23418758194704228</v>
      </c>
      <c r="R17" s="12">
        <f t="shared" si="15"/>
        <v>60.328082948488117</v>
      </c>
    </row>
    <row r="18" spans="1:18" x14ac:dyDescent="0.2">
      <c r="A18">
        <f t="shared" si="0"/>
        <v>14</v>
      </c>
      <c r="B18" s="9">
        <v>45306</v>
      </c>
      <c r="C18" s="10">
        <v>60.130001</v>
      </c>
      <c r="D18" s="10">
        <v>60.27</v>
      </c>
      <c r="E18" s="10">
        <v>59.66</v>
      </c>
      <c r="F18" s="10">
        <v>59.939999</v>
      </c>
      <c r="G18" s="14">
        <f t="shared" si="5"/>
        <v>63</v>
      </c>
      <c r="H18" s="14">
        <f t="shared" si="6"/>
        <v>60.549999</v>
      </c>
      <c r="I18" s="14">
        <f t="shared" si="7"/>
        <v>0.49000020000000005</v>
      </c>
      <c r="J18" s="14">
        <f t="shared" si="8"/>
        <v>61.169998</v>
      </c>
      <c r="K18" s="14">
        <f t="shared" si="9"/>
        <v>59.360000999999997</v>
      </c>
      <c r="L18" s="14">
        <f t="shared" si="10"/>
        <v>0.36199940000000053</v>
      </c>
      <c r="M18" s="12">
        <f t="shared" si="11"/>
        <v>63</v>
      </c>
      <c r="N18" s="12">
        <f t="shared" si="12"/>
        <v>59.360000999999997</v>
      </c>
      <c r="O18" s="15">
        <f t="shared" si="13"/>
        <v>0.36399990000000032</v>
      </c>
      <c r="P18" s="15">
        <f t="shared" si="14"/>
        <v>1.2269146990502131</v>
      </c>
      <c r="Q18" s="16">
        <f t="shared" si="4"/>
        <v>0.3521114213198886</v>
      </c>
      <c r="R18" s="12">
        <f t="shared" si="15"/>
        <v>60.191434157794532</v>
      </c>
    </row>
    <row r="19" spans="1:18" x14ac:dyDescent="0.2">
      <c r="A19">
        <f t="shared" si="0"/>
        <v>15</v>
      </c>
      <c r="B19" s="9">
        <v>45307</v>
      </c>
      <c r="C19" s="10">
        <v>59.5</v>
      </c>
      <c r="D19" s="10">
        <v>60.09</v>
      </c>
      <c r="E19" s="10">
        <v>59.220001000000003</v>
      </c>
      <c r="F19" s="10">
        <v>59.580002</v>
      </c>
      <c r="G19" s="14">
        <f t="shared" si="5"/>
        <v>63</v>
      </c>
      <c r="H19" s="14">
        <f t="shared" si="6"/>
        <v>60.119999</v>
      </c>
      <c r="I19" s="14">
        <f t="shared" si="7"/>
        <v>0.57600019999999996</v>
      </c>
      <c r="J19" s="14">
        <f t="shared" si="8"/>
        <v>60.84</v>
      </c>
      <c r="K19" s="14">
        <f t="shared" si="9"/>
        <v>59.220001000000003</v>
      </c>
      <c r="L19" s="14">
        <f t="shared" si="10"/>
        <v>0.3239998</v>
      </c>
      <c r="M19" s="12">
        <f t="shared" si="11"/>
        <v>63</v>
      </c>
      <c r="N19" s="12">
        <f t="shared" si="12"/>
        <v>59.220001000000003</v>
      </c>
      <c r="O19" s="15">
        <f t="shared" si="13"/>
        <v>0.37799989999999967</v>
      </c>
      <c r="P19" s="15">
        <f t="shared" si="14"/>
        <v>1.2515391486613707</v>
      </c>
      <c r="Q19" s="16">
        <f t="shared" si="4"/>
        <v>0.31440287192657185</v>
      </c>
      <c r="R19" s="12">
        <f t="shared" si="15"/>
        <v>59.999198131395673</v>
      </c>
    </row>
    <row r="20" spans="1:18" x14ac:dyDescent="0.2">
      <c r="A20">
        <f t="shared" si="0"/>
        <v>16</v>
      </c>
      <c r="B20" s="9">
        <v>45308</v>
      </c>
      <c r="C20" s="10">
        <v>58.73</v>
      </c>
      <c r="D20" s="10">
        <v>58.75</v>
      </c>
      <c r="E20" s="10">
        <v>57.77</v>
      </c>
      <c r="F20" s="10">
        <v>58.259998000000003</v>
      </c>
      <c r="G20" s="14">
        <f t="shared" si="5"/>
        <v>63</v>
      </c>
      <c r="H20" s="14">
        <f t="shared" si="6"/>
        <v>59.700001</v>
      </c>
      <c r="I20" s="14">
        <f t="shared" si="7"/>
        <v>0.65999979999999991</v>
      </c>
      <c r="J20" s="14">
        <f t="shared" si="8"/>
        <v>60.84</v>
      </c>
      <c r="K20" s="14">
        <f t="shared" si="9"/>
        <v>57.77</v>
      </c>
      <c r="L20" s="14">
        <f t="shared" si="10"/>
        <v>0.6140000000000001</v>
      </c>
      <c r="M20" s="12">
        <f t="shared" si="11"/>
        <v>63</v>
      </c>
      <c r="N20" s="12">
        <f t="shared" si="12"/>
        <v>57.77</v>
      </c>
      <c r="O20" s="15">
        <f t="shared" si="13"/>
        <v>0.52299999999999969</v>
      </c>
      <c r="P20" s="15">
        <f t="shared" si="14"/>
        <v>1.284482199526604</v>
      </c>
      <c r="Q20" s="16">
        <f t="shared" si="4"/>
        <v>0.27019317365444701</v>
      </c>
      <c r="R20" s="12">
        <f t="shared" si="15"/>
        <v>59.529278128273646</v>
      </c>
    </row>
    <row r="21" spans="1:18" x14ac:dyDescent="0.2">
      <c r="A21">
        <f t="shared" si="0"/>
        <v>17</v>
      </c>
      <c r="B21" s="9">
        <v>45309</v>
      </c>
      <c r="C21" s="10">
        <v>58.07</v>
      </c>
      <c r="D21" s="10">
        <v>58.57</v>
      </c>
      <c r="E21" s="10">
        <v>57.919998</v>
      </c>
      <c r="F21" s="10">
        <v>58.509998000000003</v>
      </c>
      <c r="G21" s="14">
        <f t="shared" si="5"/>
        <v>62.700001</v>
      </c>
      <c r="H21" s="14">
        <f t="shared" si="6"/>
        <v>59.360000999999997</v>
      </c>
      <c r="I21" s="14">
        <f t="shared" si="7"/>
        <v>0.6680000000000007</v>
      </c>
      <c r="J21" s="14">
        <f t="shared" si="8"/>
        <v>60.84</v>
      </c>
      <c r="K21" s="14">
        <f t="shared" si="9"/>
        <v>57.77</v>
      </c>
      <c r="L21" s="14">
        <f t="shared" si="10"/>
        <v>0.6140000000000001</v>
      </c>
      <c r="M21" s="12">
        <f t="shared" si="11"/>
        <v>62.700001</v>
      </c>
      <c r="N21" s="12">
        <f t="shared" si="12"/>
        <v>57.77</v>
      </c>
      <c r="O21" s="15">
        <f t="shared" si="13"/>
        <v>0.49300009999999972</v>
      </c>
      <c r="P21" s="15">
        <f t="shared" si="14"/>
        <v>1.3787364176049501</v>
      </c>
      <c r="Q21" s="16">
        <f t="shared" si="4"/>
        <v>0.17513686570601808</v>
      </c>
      <c r="R21" s="12">
        <f t="shared" si="15"/>
        <v>59.35076460133137</v>
      </c>
    </row>
    <row r="22" spans="1:18" x14ac:dyDescent="0.2">
      <c r="A22">
        <f t="shared" si="0"/>
        <v>18</v>
      </c>
      <c r="B22" s="9">
        <v>45310</v>
      </c>
      <c r="C22" s="10">
        <v>58.950001</v>
      </c>
      <c r="D22" s="10">
        <v>59.220001000000003</v>
      </c>
      <c r="E22" s="10">
        <v>58.27</v>
      </c>
      <c r="F22" s="10">
        <v>58.279998999999997</v>
      </c>
      <c r="G22" s="14">
        <f t="shared" si="5"/>
        <v>62.049999</v>
      </c>
      <c r="H22" s="14">
        <f t="shared" si="6"/>
        <v>59.360000999999997</v>
      </c>
      <c r="I22" s="14">
        <f t="shared" si="7"/>
        <v>0.53799960000000058</v>
      </c>
      <c r="J22" s="14">
        <f t="shared" si="8"/>
        <v>60.27</v>
      </c>
      <c r="K22" s="14">
        <f t="shared" si="9"/>
        <v>57.77</v>
      </c>
      <c r="L22" s="14">
        <f t="shared" si="10"/>
        <v>0.5</v>
      </c>
      <c r="M22" s="12">
        <f t="shared" si="11"/>
        <v>62.049999</v>
      </c>
      <c r="N22" s="12">
        <f t="shared" si="12"/>
        <v>57.77</v>
      </c>
      <c r="O22" s="15">
        <f t="shared" si="13"/>
        <v>0.42799989999999966</v>
      </c>
      <c r="P22" s="15">
        <f t="shared" si="14"/>
        <v>1.2781235230831023</v>
      </c>
      <c r="Q22" s="16">
        <f t="shared" si="4"/>
        <v>0.27821301820356786</v>
      </c>
      <c r="R22" s="12">
        <f t="shared" si="15"/>
        <v>59.052863671596413</v>
      </c>
    </row>
    <row r="23" spans="1:18" x14ac:dyDescent="0.2">
      <c r="A23">
        <f t="shared" si="0"/>
        <v>19</v>
      </c>
      <c r="B23" s="9">
        <v>45313</v>
      </c>
      <c r="C23" s="10">
        <v>58.380001</v>
      </c>
      <c r="D23" s="10">
        <v>58.759998000000003</v>
      </c>
      <c r="E23" s="10">
        <v>57.450001</v>
      </c>
      <c r="F23" s="10">
        <v>57.75</v>
      </c>
      <c r="G23" s="14">
        <f t="shared" si="5"/>
        <v>61.169998</v>
      </c>
      <c r="H23" s="14">
        <f t="shared" si="6"/>
        <v>59.360000999999997</v>
      </c>
      <c r="I23" s="14">
        <f t="shared" si="7"/>
        <v>0.36199940000000053</v>
      </c>
      <c r="J23" s="14">
        <f t="shared" si="8"/>
        <v>60.09</v>
      </c>
      <c r="K23" s="14">
        <f t="shared" si="9"/>
        <v>57.450001</v>
      </c>
      <c r="L23" s="14">
        <f t="shared" si="10"/>
        <v>0.52799980000000057</v>
      </c>
      <c r="M23" s="12">
        <f t="shared" si="11"/>
        <v>61.169998</v>
      </c>
      <c r="N23" s="12">
        <f t="shared" si="12"/>
        <v>57.450001</v>
      </c>
      <c r="O23" s="15">
        <f t="shared" si="13"/>
        <v>0.37199969999999993</v>
      </c>
      <c r="P23" s="15">
        <f t="shared" si="14"/>
        <v>1.2585025814048285</v>
      </c>
      <c r="Q23" s="16">
        <f t="shared" si="4"/>
        <v>0.3044915707558295</v>
      </c>
      <c r="R23" s="12">
        <f t="shared" si="15"/>
        <v>58.656152665751314</v>
      </c>
    </row>
    <row r="24" spans="1:18" x14ac:dyDescent="0.2">
      <c r="A24">
        <f t="shared" si="0"/>
        <v>20</v>
      </c>
      <c r="B24" s="9">
        <v>45314</v>
      </c>
      <c r="C24" s="10">
        <v>58.310001</v>
      </c>
      <c r="D24" s="10">
        <v>58.470001000000003</v>
      </c>
      <c r="E24" s="10">
        <v>57.759998000000003</v>
      </c>
      <c r="F24" s="10">
        <v>58.119999</v>
      </c>
      <c r="G24" s="14">
        <f t="shared" si="5"/>
        <v>60.84</v>
      </c>
      <c r="H24" s="14">
        <f t="shared" si="6"/>
        <v>59.220001000000003</v>
      </c>
      <c r="I24" s="14">
        <f t="shared" ref="I24:I35" si="16">(G24-H24)/$M$3</f>
        <v>0.3239998</v>
      </c>
      <c r="J24" s="14">
        <f t="shared" si="8"/>
        <v>59.220001000000003</v>
      </c>
      <c r="K24" s="14">
        <f t="shared" si="9"/>
        <v>57.450001</v>
      </c>
      <c r="L24" s="14">
        <f t="shared" si="10"/>
        <v>0.35400000000000065</v>
      </c>
      <c r="M24" s="12">
        <f t="shared" si="11"/>
        <v>60.84</v>
      </c>
      <c r="N24" s="12">
        <f t="shared" si="12"/>
        <v>57.450001</v>
      </c>
      <c r="O24" s="15">
        <f t="shared" si="13"/>
        <v>0.3389999000000003</v>
      </c>
      <c r="P24" s="15">
        <f t="shared" si="14"/>
        <v>1.0000000000000002</v>
      </c>
      <c r="Q24" s="16">
        <f t="shared" si="4"/>
        <v>0.999999999999999</v>
      </c>
      <c r="R24" s="12">
        <f t="shared" si="15"/>
        <v>58.119999</v>
      </c>
    </row>
    <row r="25" spans="1:18" x14ac:dyDescent="0.2">
      <c r="A25">
        <f t="shared" si="0"/>
        <v>21</v>
      </c>
      <c r="B25" s="9">
        <v>45315</v>
      </c>
      <c r="C25" s="10">
        <v>58.139999000000003</v>
      </c>
      <c r="D25" s="10">
        <v>59.009998000000003</v>
      </c>
      <c r="E25" s="10">
        <v>57.91</v>
      </c>
      <c r="F25" s="10">
        <v>58.860000999999997</v>
      </c>
      <c r="G25" s="14">
        <f t="shared" si="5"/>
        <v>60.84</v>
      </c>
      <c r="H25" s="14">
        <f t="shared" si="6"/>
        <v>57.77</v>
      </c>
      <c r="I25" s="14">
        <f t="shared" si="16"/>
        <v>0.6140000000000001</v>
      </c>
      <c r="J25" s="14">
        <f t="shared" si="8"/>
        <v>59.220001000000003</v>
      </c>
      <c r="K25" s="14">
        <f t="shared" si="9"/>
        <v>57.450001</v>
      </c>
      <c r="L25" s="14">
        <f t="shared" si="10"/>
        <v>0.35400000000000065</v>
      </c>
      <c r="M25" s="12">
        <f t="shared" si="11"/>
        <v>60.84</v>
      </c>
      <c r="N25" s="12">
        <f t="shared" si="12"/>
        <v>57.450001</v>
      </c>
      <c r="O25" s="15">
        <f t="shared" si="13"/>
        <v>0.3389999000000003</v>
      </c>
      <c r="P25" s="15">
        <f t="shared" si="14"/>
        <v>1.5137221997120718</v>
      </c>
      <c r="Q25" s="16">
        <f t="shared" si="4"/>
        <v>9.4125891762033315E-2</v>
      </c>
      <c r="R25" s="12">
        <f t="shared" si="15"/>
        <v>58.18965234815569</v>
      </c>
    </row>
    <row r="26" spans="1:18" x14ac:dyDescent="0.2">
      <c r="A26">
        <f t="shared" si="0"/>
        <v>22</v>
      </c>
      <c r="B26" s="9">
        <v>45316</v>
      </c>
      <c r="C26" s="10">
        <v>59.189999</v>
      </c>
      <c r="D26" s="10">
        <v>59.66</v>
      </c>
      <c r="E26" s="10">
        <v>58.709999000000003</v>
      </c>
      <c r="F26" s="10">
        <v>58.939999</v>
      </c>
      <c r="G26" s="14">
        <f t="shared" si="5"/>
        <v>60.84</v>
      </c>
      <c r="H26" s="14">
        <f t="shared" si="6"/>
        <v>57.77</v>
      </c>
      <c r="I26" s="14">
        <f t="shared" si="16"/>
        <v>0.6140000000000001</v>
      </c>
      <c r="J26" s="14">
        <f t="shared" si="8"/>
        <v>59.66</v>
      </c>
      <c r="K26" s="14">
        <f t="shared" si="9"/>
        <v>57.450001</v>
      </c>
      <c r="L26" s="14">
        <f t="shared" si="10"/>
        <v>0.44199979999999928</v>
      </c>
      <c r="M26" s="12">
        <f t="shared" si="11"/>
        <v>60.84</v>
      </c>
      <c r="N26" s="12">
        <f t="shared" si="12"/>
        <v>57.450001</v>
      </c>
      <c r="O26" s="15">
        <f t="shared" si="13"/>
        <v>0.3389999000000003</v>
      </c>
      <c r="P26" s="15">
        <f t="shared" si="14"/>
        <v>1.6392528085582057</v>
      </c>
      <c r="Q26" s="16">
        <f t="shared" si="4"/>
        <v>5.283597797018097E-2</v>
      </c>
      <c r="R26" s="12">
        <f t="shared" si="15"/>
        <v>58.229297647322532</v>
      </c>
    </row>
    <row r="27" spans="1:18" x14ac:dyDescent="0.2">
      <c r="A27">
        <f t="shared" si="0"/>
        <v>23</v>
      </c>
      <c r="B27" s="9">
        <v>45317</v>
      </c>
      <c r="C27" s="10">
        <v>59.77</v>
      </c>
      <c r="D27" s="10">
        <v>60.279998999999997</v>
      </c>
      <c r="E27" s="10">
        <v>59.52</v>
      </c>
      <c r="F27" s="10">
        <v>59.619999</v>
      </c>
      <c r="G27" s="14">
        <f t="shared" si="5"/>
        <v>60.27</v>
      </c>
      <c r="H27" s="14">
        <f t="shared" si="6"/>
        <v>57.77</v>
      </c>
      <c r="I27" s="14">
        <f t="shared" si="16"/>
        <v>0.5</v>
      </c>
      <c r="J27" s="14">
        <f t="shared" si="8"/>
        <v>60.279998999999997</v>
      </c>
      <c r="K27" s="14">
        <f t="shared" si="9"/>
        <v>57.450001</v>
      </c>
      <c r="L27" s="14">
        <f t="shared" si="10"/>
        <v>0.56599959999999927</v>
      </c>
      <c r="M27" s="12">
        <f t="shared" si="11"/>
        <v>60.279998999999997</v>
      </c>
      <c r="N27" s="12">
        <f t="shared" si="12"/>
        <v>57.450001</v>
      </c>
      <c r="O27" s="15">
        <f t="shared" si="13"/>
        <v>0.28299979999999963</v>
      </c>
      <c r="P27" s="15">
        <f t="shared" si="14"/>
        <v>1.9133339581510367</v>
      </c>
      <c r="Q27" s="16">
        <f t="shared" si="4"/>
        <v>1.4975552999311061E-2</v>
      </c>
      <c r="R27" s="12">
        <f t="shared" si="15"/>
        <v>58.250124169135766</v>
      </c>
    </row>
    <row r="28" spans="1:18" x14ac:dyDescent="0.2">
      <c r="A28">
        <f t="shared" si="0"/>
        <v>24</v>
      </c>
      <c r="B28" s="9">
        <v>45320</v>
      </c>
      <c r="C28" s="10">
        <v>60.66</v>
      </c>
      <c r="D28" s="10">
        <v>61.130001</v>
      </c>
      <c r="E28" s="10">
        <v>59.939999</v>
      </c>
      <c r="F28" s="10">
        <v>60.209999000000003</v>
      </c>
      <c r="G28" s="14">
        <f t="shared" si="5"/>
        <v>60.09</v>
      </c>
      <c r="H28" s="14">
        <f t="shared" si="6"/>
        <v>57.450001</v>
      </c>
      <c r="I28" s="14">
        <f t="shared" si="16"/>
        <v>0.52799980000000057</v>
      </c>
      <c r="J28" s="14">
        <f t="shared" si="8"/>
        <v>61.130001</v>
      </c>
      <c r="K28" s="14">
        <f t="shared" si="9"/>
        <v>57.759998000000003</v>
      </c>
      <c r="L28" s="14">
        <f t="shared" si="10"/>
        <v>0.67400059999999939</v>
      </c>
      <c r="M28" s="12">
        <f t="shared" si="11"/>
        <v>61.130001</v>
      </c>
      <c r="N28" s="12">
        <f t="shared" si="12"/>
        <v>57.450001</v>
      </c>
      <c r="O28" s="15">
        <f t="shared" si="13"/>
        <v>0.36799999999999999</v>
      </c>
      <c r="P28" s="15">
        <f t="shared" si="14"/>
        <v>1.7076597047522761</v>
      </c>
      <c r="Q28" s="16">
        <f t="shared" si="4"/>
        <v>3.8571769049820383E-2</v>
      </c>
      <c r="R28" s="12">
        <f t="shared" si="15"/>
        <v>58.32572000847842</v>
      </c>
    </row>
    <row r="29" spans="1:18" x14ac:dyDescent="0.2">
      <c r="A29">
        <f t="shared" si="0"/>
        <v>25</v>
      </c>
      <c r="B29" s="9">
        <v>45321</v>
      </c>
      <c r="C29" s="10">
        <v>60.099997999999999</v>
      </c>
      <c r="D29" s="10">
        <v>60.59</v>
      </c>
      <c r="E29" s="10">
        <v>59.98</v>
      </c>
      <c r="F29" s="10">
        <v>60.43</v>
      </c>
      <c r="G29" s="14">
        <f t="shared" si="5"/>
        <v>59.220001000000003</v>
      </c>
      <c r="H29" s="14">
        <f t="shared" si="6"/>
        <v>57.450001</v>
      </c>
      <c r="I29" s="14">
        <f t="shared" si="16"/>
        <v>0.35400000000000065</v>
      </c>
      <c r="J29" s="14">
        <f t="shared" si="8"/>
        <v>61.130001</v>
      </c>
      <c r="K29" s="14">
        <f t="shared" si="9"/>
        <v>57.91</v>
      </c>
      <c r="L29" s="14">
        <f t="shared" si="10"/>
        <v>0.64400020000000069</v>
      </c>
      <c r="M29" s="12">
        <f t="shared" si="11"/>
        <v>61.130001</v>
      </c>
      <c r="N29" s="12">
        <f t="shared" si="12"/>
        <v>57.450001</v>
      </c>
      <c r="O29" s="15">
        <f t="shared" si="13"/>
        <v>0.36799999999999999</v>
      </c>
      <c r="P29" s="15">
        <f t="shared" si="14"/>
        <v>1.4393343383974633</v>
      </c>
      <c r="Q29" s="16">
        <f t="shared" si="4"/>
        <v>0.13253109834178659</v>
      </c>
      <c r="R29" s="12">
        <f t="shared" si="15"/>
        <v>58.604602546973418</v>
      </c>
    </row>
    <row r="30" spans="1:18" x14ac:dyDescent="0.2">
      <c r="A30">
        <f t="shared" si="0"/>
        <v>26</v>
      </c>
      <c r="B30" s="9">
        <v>45322</v>
      </c>
      <c r="C30" s="10">
        <v>61</v>
      </c>
      <c r="D30" s="10">
        <v>61.060001</v>
      </c>
      <c r="E30" s="10">
        <v>60.099997999999999</v>
      </c>
      <c r="F30" s="10">
        <v>60.099997999999999</v>
      </c>
      <c r="G30" s="14">
        <f t="shared" si="5"/>
        <v>59.220001000000003</v>
      </c>
      <c r="H30" s="14">
        <f t="shared" si="6"/>
        <v>57.450001</v>
      </c>
      <c r="I30" s="14">
        <f t="shared" si="16"/>
        <v>0.35400000000000065</v>
      </c>
      <c r="J30" s="14">
        <f t="shared" si="8"/>
        <v>61.130001</v>
      </c>
      <c r="K30" s="14">
        <f t="shared" si="9"/>
        <v>58.709999000000003</v>
      </c>
      <c r="L30" s="14">
        <f t="shared" si="10"/>
        <v>0.48400039999999933</v>
      </c>
      <c r="M30" s="12">
        <f t="shared" si="11"/>
        <v>61.130001</v>
      </c>
      <c r="N30" s="12">
        <f t="shared" si="12"/>
        <v>57.450001</v>
      </c>
      <c r="O30" s="15">
        <f t="shared" si="13"/>
        <v>0.36799999999999999</v>
      </c>
      <c r="P30" s="15">
        <f t="shared" si="14"/>
        <v>1.1872451662794254</v>
      </c>
      <c r="Q30" s="16">
        <f t="shared" si="4"/>
        <v>0.42260059540782396</v>
      </c>
      <c r="R30" s="12">
        <f t="shared" si="15"/>
        <v>59.236557555792601</v>
      </c>
    </row>
    <row r="31" spans="1:18" x14ac:dyDescent="0.2">
      <c r="A31">
        <f t="shared" si="0"/>
        <v>27</v>
      </c>
      <c r="B31" s="9">
        <v>45323</v>
      </c>
      <c r="C31" s="10">
        <v>60.810001</v>
      </c>
      <c r="D31" s="10">
        <v>61</v>
      </c>
      <c r="E31" s="10">
        <v>60.130001</v>
      </c>
      <c r="F31" s="10">
        <v>60.580002</v>
      </c>
      <c r="G31" s="14">
        <f t="shared" si="5"/>
        <v>59.66</v>
      </c>
      <c r="H31" s="14">
        <f t="shared" si="6"/>
        <v>57.450001</v>
      </c>
      <c r="I31" s="14">
        <f t="shared" si="16"/>
        <v>0.44199979999999928</v>
      </c>
      <c r="J31" s="14">
        <f t="shared" si="8"/>
        <v>61.130001</v>
      </c>
      <c r="K31" s="14">
        <f t="shared" si="9"/>
        <v>59.52</v>
      </c>
      <c r="L31" s="14">
        <f t="shared" si="10"/>
        <v>0.3220001999999994</v>
      </c>
      <c r="M31" s="12">
        <f t="shared" si="11"/>
        <v>61.130001</v>
      </c>
      <c r="N31" s="12">
        <f t="shared" si="12"/>
        <v>57.450001</v>
      </c>
      <c r="O31" s="15">
        <f t="shared" si="13"/>
        <v>0.36799999999999999</v>
      </c>
      <c r="P31" s="15">
        <f t="shared" si="14"/>
        <v>1.0538668719787334</v>
      </c>
      <c r="Q31" s="16">
        <f t="shared" si="4"/>
        <v>0.7805257006681865</v>
      </c>
      <c r="R31" s="12">
        <f t="shared" si="15"/>
        <v>60.285150471916367</v>
      </c>
    </row>
    <row r="32" spans="1:18" x14ac:dyDescent="0.2">
      <c r="A32">
        <f t="shared" si="0"/>
        <v>28</v>
      </c>
      <c r="B32" s="9">
        <v>45324</v>
      </c>
      <c r="C32" s="10">
        <v>60.32</v>
      </c>
      <c r="D32" s="10">
        <v>60.43</v>
      </c>
      <c r="E32" s="10">
        <v>59.549999</v>
      </c>
      <c r="F32" s="10">
        <v>59.799999</v>
      </c>
      <c r="G32" s="14">
        <f t="shared" si="5"/>
        <v>60.279998999999997</v>
      </c>
      <c r="H32" s="14">
        <f t="shared" si="6"/>
        <v>57.450001</v>
      </c>
      <c r="I32" s="14">
        <f t="shared" si="16"/>
        <v>0.56599959999999927</v>
      </c>
      <c r="J32" s="14">
        <f t="shared" si="8"/>
        <v>61.130001</v>
      </c>
      <c r="K32" s="14">
        <f t="shared" si="9"/>
        <v>59.549999</v>
      </c>
      <c r="L32" s="14">
        <f t="shared" si="10"/>
        <v>0.31600040000000007</v>
      </c>
      <c r="M32" s="12">
        <f t="shared" si="11"/>
        <v>61.130001</v>
      </c>
      <c r="N32" s="12">
        <f t="shared" si="12"/>
        <v>57.450001</v>
      </c>
      <c r="O32" s="15">
        <f t="shared" si="13"/>
        <v>0.36799999999999999</v>
      </c>
      <c r="P32" s="15">
        <f t="shared" si="14"/>
        <v>1.2610728895005066</v>
      </c>
      <c r="Q32" s="16">
        <f t="shared" si="4"/>
        <v>0.30091263916186523</v>
      </c>
      <c r="R32" s="12">
        <f t="shared" si="15"/>
        <v>60.139162262108748</v>
      </c>
    </row>
    <row r="33" spans="1:18" x14ac:dyDescent="0.2">
      <c r="A33">
        <f t="shared" si="0"/>
        <v>29</v>
      </c>
      <c r="B33" s="9">
        <v>45327</v>
      </c>
      <c r="C33" s="10">
        <v>59.599997999999999</v>
      </c>
      <c r="D33" s="10">
        <v>59.779998999999997</v>
      </c>
      <c r="E33" s="10">
        <v>58.880001</v>
      </c>
      <c r="F33" s="10">
        <v>59.220001000000003</v>
      </c>
      <c r="G33" s="14">
        <f t="shared" si="5"/>
        <v>61.130001</v>
      </c>
      <c r="H33" s="14">
        <f t="shared" si="6"/>
        <v>57.759998000000003</v>
      </c>
      <c r="I33" s="14">
        <f t="shared" si="16"/>
        <v>0.67400059999999939</v>
      </c>
      <c r="J33" s="14">
        <f t="shared" si="8"/>
        <v>61.060001</v>
      </c>
      <c r="K33" s="14">
        <f t="shared" si="9"/>
        <v>58.880001</v>
      </c>
      <c r="L33" s="14">
        <f t="shared" si="10"/>
        <v>0.43599999999999994</v>
      </c>
      <c r="M33" s="12">
        <f t="shared" si="11"/>
        <v>61.130001</v>
      </c>
      <c r="N33" s="12">
        <f t="shared" si="12"/>
        <v>57.759998000000003</v>
      </c>
      <c r="O33" s="15">
        <f t="shared" si="13"/>
        <v>0.3370002999999997</v>
      </c>
      <c r="P33" s="15">
        <f t="shared" si="14"/>
        <v>1.7197386755928725</v>
      </c>
      <c r="Q33" s="16">
        <f t="shared" si="4"/>
        <v>3.6487048837577071E-2</v>
      </c>
      <c r="R33" s="12">
        <f t="shared" si="15"/>
        <v>60.105624780248576</v>
      </c>
    </row>
    <row r="34" spans="1:18" x14ac:dyDescent="0.2">
      <c r="A34">
        <f t="shared" si="0"/>
        <v>30</v>
      </c>
      <c r="B34" s="9">
        <v>45328</v>
      </c>
      <c r="C34" s="10">
        <v>60.07</v>
      </c>
      <c r="D34" s="10">
        <v>60.700001</v>
      </c>
      <c r="E34" s="10">
        <v>59.970001000000003</v>
      </c>
      <c r="F34" s="10">
        <v>60.299999</v>
      </c>
      <c r="G34" s="14">
        <f t="shared" si="5"/>
        <v>61.130001</v>
      </c>
      <c r="H34" s="14">
        <f t="shared" si="6"/>
        <v>57.91</v>
      </c>
      <c r="I34" s="14">
        <f t="shared" si="16"/>
        <v>0.64400020000000069</v>
      </c>
      <c r="J34" s="14">
        <f t="shared" si="8"/>
        <v>61.060001</v>
      </c>
      <c r="K34" s="14">
        <f t="shared" si="9"/>
        <v>58.880001</v>
      </c>
      <c r="L34" s="14">
        <f t="shared" si="10"/>
        <v>0.43599999999999994</v>
      </c>
      <c r="M34" s="12">
        <f t="shared" si="11"/>
        <v>61.130001</v>
      </c>
      <c r="N34" s="12">
        <f t="shared" si="12"/>
        <v>57.91</v>
      </c>
      <c r="O34" s="15">
        <f t="shared" si="13"/>
        <v>0.32200010000000034</v>
      </c>
      <c r="P34" s="15">
        <f t="shared" si="14"/>
        <v>1.7458985380600682</v>
      </c>
      <c r="Q34" s="16">
        <f t="shared" si="4"/>
        <v>3.2350258249751657E-2</v>
      </c>
      <c r="R34" s="12">
        <f t="shared" si="15"/>
        <v>60.111912836454628</v>
      </c>
    </row>
    <row r="35" spans="1:18" x14ac:dyDescent="0.2">
      <c r="A35">
        <f t="shared" si="0"/>
        <v>31</v>
      </c>
      <c r="B35" s="9">
        <v>45329</v>
      </c>
      <c r="C35" s="10">
        <v>58.5</v>
      </c>
      <c r="D35" s="10">
        <v>59.970001000000003</v>
      </c>
      <c r="E35" s="10">
        <v>58.169998</v>
      </c>
      <c r="F35" s="10">
        <v>58.389999000000003</v>
      </c>
      <c r="G35" s="14">
        <f t="shared" si="5"/>
        <v>61.130001</v>
      </c>
      <c r="H35" s="14">
        <f t="shared" si="6"/>
        <v>58.709999000000003</v>
      </c>
      <c r="I35" s="14">
        <f t="shared" si="16"/>
        <v>0.48400039999999933</v>
      </c>
      <c r="J35" s="14">
        <f t="shared" si="8"/>
        <v>61</v>
      </c>
      <c r="K35" s="14">
        <f t="shared" si="9"/>
        <v>58.169998</v>
      </c>
      <c r="L35" s="14">
        <f t="shared" si="10"/>
        <v>0.56600040000000007</v>
      </c>
      <c r="M35" s="12">
        <f t="shared" si="11"/>
        <v>61.130001</v>
      </c>
      <c r="N35" s="12">
        <f t="shared" si="12"/>
        <v>58.169998</v>
      </c>
      <c r="O35" s="15">
        <f t="shared" si="13"/>
        <v>0.29600030000000005</v>
      </c>
      <c r="P35" s="15">
        <f t="shared" si="14"/>
        <v>1.8267198839301579</v>
      </c>
      <c r="Q35" s="16">
        <f t="shared" si="4"/>
        <v>2.2305734835232849E-2</v>
      </c>
      <c r="R35" s="12">
        <f t="shared" si="15"/>
        <v>60.073504283009555</v>
      </c>
    </row>
    <row r="36" spans="1:18" x14ac:dyDescent="0.2">
      <c r="A36">
        <f t="shared" si="0"/>
        <v>32</v>
      </c>
      <c r="B36" s="9">
        <v>45330</v>
      </c>
      <c r="C36" s="10">
        <v>58.299999</v>
      </c>
      <c r="D36" s="10">
        <v>59.299999</v>
      </c>
      <c r="E36" s="10">
        <v>57.59</v>
      </c>
      <c r="F36" s="10">
        <v>59.18</v>
      </c>
      <c r="G36" s="14">
        <f t="shared" si="5"/>
        <v>61.130001</v>
      </c>
      <c r="H36" s="14">
        <f t="shared" si="6"/>
        <v>59.52</v>
      </c>
      <c r="I36" s="14">
        <f t="shared" ref="I36:I47" si="17">(G36-H36)/$M$3</f>
        <v>0.3220001999999994</v>
      </c>
      <c r="J36" s="14">
        <f t="shared" si="8"/>
        <v>60.700001</v>
      </c>
      <c r="K36" s="14">
        <f t="shared" si="9"/>
        <v>57.59</v>
      </c>
      <c r="L36" s="14">
        <f t="shared" si="10"/>
        <v>0.62200019999999934</v>
      </c>
      <c r="M36" s="12">
        <f t="shared" si="11"/>
        <v>61.130001</v>
      </c>
      <c r="N36" s="12">
        <f t="shared" si="12"/>
        <v>57.59</v>
      </c>
      <c r="O36" s="15">
        <f t="shared" si="13"/>
        <v>0.35400009999999965</v>
      </c>
      <c r="P36" s="15">
        <f t="shared" si="14"/>
        <v>1.4150377030492576</v>
      </c>
      <c r="Q36" s="16">
        <f t="shared" si="4"/>
        <v>0.14820283540338997</v>
      </c>
      <c r="R36" s="12">
        <f t="shared" si="15"/>
        <v>59.941084414822463</v>
      </c>
    </row>
    <row r="37" spans="1:18" x14ac:dyDescent="0.2">
      <c r="A37">
        <f t="shared" si="0"/>
        <v>33</v>
      </c>
      <c r="B37" s="9">
        <v>45331</v>
      </c>
      <c r="C37" s="10">
        <v>59.419998</v>
      </c>
      <c r="D37" s="10">
        <v>59.900002000000001</v>
      </c>
      <c r="E37" s="10">
        <v>59.27</v>
      </c>
      <c r="F37" s="10">
        <v>59.720001000000003</v>
      </c>
      <c r="G37" s="14">
        <f t="shared" si="5"/>
        <v>61.130001</v>
      </c>
      <c r="H37" s="14">
        <f t="shared" si="6"/>
        <v>59.549999</v>
      </c>
      <c r="I37" s="14">
        <f t="shared" si="17"/>
        <v>0.31600040000000007</v>
      </c>
      <c r="J37" s="14">
        <f t="shared" si="8"/>
        <v>60.700001</v>
      </c>
      <c r="K37" s="14">
        <f t="shared" si="9"/>
        <v>57.59</v>
      </c>
      <c r="L37" s="14">
        <f t="shared" si="10"/>
        <v>0.62200019999999934</v>
      </c>
      <c r="M37" s="12">
        <f t="shared" si="11"/>
        <v>61.130001</v>
      </c>
      <c r="N37" s="12">
        <f t="shared" si="12"/>
        <v>57.59</v>
      </c>
      <c r="O37" s="15">
        <f t="shared" si="13"/>
        <v>0.35400009999999965</v>
      </c>
      <c r="P37" s="15">
        <f t="shared" si="14"/>
        <v>1.405839077723819</v>
      </c>
      <c r="Q37" s="16">
        <f t="shared" si="4"/>
        <v>0.15460840819590282</v>
      </c>
      <c r="R37" s="12">
        <f t="shared" si="15"/>
        <v>59.906903059978248</v>
      </c>
    </row>
    <row r="38" spans="1:18" x14ac:dyDescent="0.2">
      <c r="A38">
        <f t="shared" si="0"/>
        <v>34</v>
      </c>
      <c r="B38" s="9">
        <v>45334</v>
      </c>
      <c r="C38" s="10">
        <v>59.75</v>
      </c>
      <c r="D38" s="10">
        <v>60.09</v>
      </c>
      <c r="E38" s="10">
        <v>59.459999000000003</v>
      </c>
      <c r="F38" s="10">
        <v>59.82</v>
      </c>
      <c r="G38" s="14">
        <f t="shared" si="5"/>
        <v>61.060001</v>
      </c>
      <c r="H38" s="14">
        <f t="shared" si="6"/>
        <v>58.880001</v>
      </c>
      <c r="I38" s="14">
        <f t="shared" si="17"/>
        <v>0.43599999999999994</v>
      </c>
      <c r="J38" s="14">
        <f t="shared" si="8"/>
        <v>60.700001</v>
      </c>
      <c r="K38" s="14">
        <f t="shared" si="9"/>
        <v>57.59</v>
      </c>
      <c r="L38" s="14">
        <f t="shared" si="10"/>
        <v>0.62200019999999934</v>
      </c>
      <c r="M38" s="12">
        <f t="shared" si="11"/>
        <v>61.060001</v>
      </c>
      <c r="N38" s="12">
        <f t="shared" si="12"/>
        <v>57.59</v>
      </c>
      <c r="O38" s="15">
        <f t="shared" si="13"/>
        <v>0.34700009999999964</v>
      </c>
      <c r="P38" s="15">
        <f t="shared" si="14"/>
        <v>1.6083319164947196</v>
      </c>
      <c r="Q38" s="16">
        <f t="shared" si="4"/>
        <v>6.0911894224350227E-2</v>
      </c>
      <c r="R38" s="12">
        <f t="shared" si="15"/>
        <v>59.901609629981081</v>
      </c>
    </row>
    <row r="39" spans="1:18" x14ac:dyDescent="0.2">
      <c r="A39">
        <f t="shared" si="0"/>
        <v>35</v>
      </c>
      <c r="B39" s="9">
        <v>45335</v>
      </c>
      <c r="C39" s="10">
        <v>59.970001000000003</v>
      </c>
      <c r="D39" s="10">
        <v>60.91</v>
      </c>
      <c r="E39" s="10">
        <v>59.57</v>
      </c>
      <c r="F39" s="10">
        <v>60.299999</v>
      </c>
      <c r="G39" s="14">
        <f t="shared" si="5"/>
        <v>61.060001</v>
      </c>
      <c r="H39" s="14">
        <f t="shared" si="6"/>
        <v>58.880001</v>
      </c>
      <c r="I39" s="14">
        <f t="shared" si="17"/>
        <v>0.43599999999999994</v>
      </c>
      <c r="J39" s="14">
        <f t="shared" si="8"/>
        <v>60.91</v>
      </c>
      <c r="K39" s="14">
        <f t="shared" si="9"/>
        <v>57.59</v>
      </c>
      <c r="L39" s="14">
        <f t="shared" si="10"/>
        <v>0.66399999999999859</v>
      </c>
      <c r="M39" s="12">
        <f t="shared" si="11"/>
        <v>61.060001</v>
      </c>
      <c r="N39" s="12">
        <f t="shared" si="12"/>
        <v>57.59</v>
      </c>
      <c r="O39" s="15">
        <f t="shared" si="13"/>
        <v>0.34700009999999964</v>
      </c>
      <c r="P39" s="15">
        <f t="shared" si="14"/>
        <v>1.6644955400715606</v>
      </c>
      <c r="Q39" s="16">
        <f t="shared" si="4"/>
        <v>4.7043645320822142E-2</v>
      </c>
      <c r="R39" s="12">
        <f t="shared" si="15"/>
        <v>59.920351318203835</v>
      </c>
    </row>
    <row r="40" spans="1:18" x14ac:dyDescent="0.2">
      <c r="A40">
        <f t="shared" si="0"/>
        <v>36</v>
      </c>
      <c r="B40" s="9">
        <v>45336</v>
      </c>
      <c r="C40" s="10">
        <v>60.43</v>
      </c>
      <c r="D40" s="10">
        <v>60.689999</v>
      </c>
      <c r="E40" s="10">
        <v>60.060001</v>
      </c>
      <c r="F40" s="10">
        <v>60.419998</v>
      </c>
      <c r="G40" s="14">
        <f t="shared" si="5"/>
        <v>61</v>
      </c>
      <c r="H40" s="14">
        <f t="shared" si="6"/>
        <v>58.169998</v>
      </c>
      <c r="I40" s="14">
        <f t="shared" si="17"/>
        <v>0.56600040000000007</v>
      </c>
      <c r="J40" s="14">
        <f t="shared" si="8"/>
        <v>60.91</v>
      </c>
      <c r="K40" s="14">
        <f t="shared" si="9"/>
        <v>57.59</v>
      </c>
      <c r="L40" s="14">
        <f t="shared" si="10"/>
        <v>0.66399999999999859</v>
      </c>
      <c r="M40" s="12">
        <f t="shared" si="11"/>
        <v>61</v>
      </c>
      <c r="N40" s="12">
        <f t="shared" si="12"/>
        <v>57.59</v>
      </c>
      <c r="O40" s="15">
        <f t="shared" si="13"/>
        <v>0.34099999999999964</v>
      </c>
      <c r="P40" s="15">
        <f t="shared" si="14"/>
        <v>1.8508151403714725</v>
      </c>
      <c r="Q40" s="16">
        <f t="shared" si="4"/>
        <v>1.9965496990102749E-2</v>
      </c>
      <c r="R40" s="12">
        <f t="shared" si="15"/>
        <v>59.930327012525353</v>
      </c>
    </row>
    <row r="41" spans="1:18" x14ac:dyDescent="0.2">
      <c r="A41">
        <f t="shared" si="0"/>
        <v>37</v>
      </c>
      <c r="B41" s="9">
        <v>45337</v>
      </c>
      <c r="C41" s="10">
        <v>59.75</v>
      </c>
      <c r="D41" s="10">
        <v>60.240001999999997</v>
      </c>
      <c r="E41" s="10">
        <v>58.669998</v>
      </c>
      <c r="F41" s="10">
        <v>59.75</v>
      </c>
      <c r="G41" s="14">
        <f t="shared" si="5"/>
        <v>60.700001</v>
      </c>
      <c r="H41" s="14">
        <f t="shared" si="6"/>
        <v>57.59</v>
      </c>
      <c r="I41" s="14">
        <f t="shared" si="17"/>
        <v>0.62200019999999934</v>
      </c>
      <c r="J41" s="14">
        <f t="shared" si="8"/>
        <v>60.91</v>
      </c>
      <c r="K41" s="14">
        <f t="shared" si="9"/>
        <v>58.669998</v>
      </c>
      <c r="L41" s="14">
        <f t="shared" si="10"/>
        <v>0.44800039999999941</v>
      </c>
      <c r="M41" s="12">
        <f t="shared" si="11"/>
        <v>60.91</v>
      </c>
      <c r="N41" s="12">
        <f t="shared" si="12"/>
        <v>57.59</v>
      </c>
      <c r="O41" s="15">
        <f t="shared" si="13"/>
        <v>0.3319999999999993</v>
      </c>
      <c r="P41" s="15">
        <f t="shared" si="14"/>
        <v>1.6883564589292326</v>
      </c>
      <c r="Q41" s="16">
        <f t="shared" si="4"/>
        <v>4.215340937570989E-2</v>
      </c>
      <c r="R41" s="12">
        <f t="shared" si="15"/>
        <v>59.922725614144873</v>
      </c>
    </row>
    <row r="42" spans="1:18" x14ac:dyDescent="0.2">
      <c r="A42">
        <f t="shared" si="0"/>
        <v>38</v>
      </c>
      <c r="B42" s="9">
        <v>45338</v>
      </c>
      <c r="C42" s="10">
        <v>60.310001</v>
      </c>
      <c r="D42" s="10">
        <v>60.419998</v>
      </c>
      <c r="E42" s="10">
        <v>59.560001</v>
      </c>
      <c r="F42" s="10">
        <v>59.889999000000003</v>
      </c>
      <c r="G42" s="14">
        <f t="shared" si="5"/>
        <v>60.700001</v>
      </c>
      <c r="H42" s="14">
        <f t="shared" si="6"/>
        <v>57.59</v>
      </c>
      <c r="I42" s="14">
        <f t="shared" si="17"/>
        <v>0.62200019999999934</v>
      </c>
      <c r="J42" s="14">
        <f t="shared" si="8"/>
        <v>60.91</v>
      </c>
      <c r="K42" s="14">
        <f t="shared" si="9"/>
        <v>58.669998</v>
      </c>
      <c r="L42" s="14">
        <f t="shared" si="10"/>
        <v>0.44800039999999941</v>
      </c>
      <c r="M42" s="12">
        <f t="shared" si="11"/>
        <v>60.91</v>
      </c>
      <c r="N42" s="12">
        <f t="shared" si="12"/>
        <v>57.59</v>
      </c>
      <c r="O42" s="15">
        <f t="shared" si="13"/>
        <v>0.3319999999999993</v>
      </c>
      <c r="P42" s="15">
        <f t="shared" si="14"/>
        <v>1.6883564589292326</v>
      </c>
      <c r="Q42" s="16">
        <f t="shared" si="4"/>
        <v>4.215340937570989E-2</v>
      </c>
      <c r="R42" s="12">
        <f t="shared" si="15"/>
        <v>59.921346075781344</v>
      </c>
    </row>
    <row r="43" spans="1:18" x14ac:dyDescent="0.2">
      <c r="A43">
        <f t="shared" si="0"/>
        <v>39</v>
      </c>
      <c r="B43" s="9">
        <v>45341</v>
      </c>
      <c r="C43" s="10">
        <v>60.080002</v>
      </c>
      <c r="D43" s="10">
        <v>60.240001999999997</v>
      </c>
      <c r="E43" s="10">
        <v>59.48</v>
      </c>
      <c r="F43" s="10">
        <v>59.689999</v>
      </c>
      <c r="G43" s="14">
        <f t="shared" si="5"/>
        <v>60.700001</v>
      </c>
      <c r="H43" s="14">
        <f t="shared" si="6"/>
        <v>57.59</v>
      </c>
      <c r="I43" s="14">
        <f t="shared" si="17"/>
        <v>0.62200019999999934</v>
      </c>
      <c r="J43" s="14">
        <f t="shared" si="8"/>
        <v>60.91</v>
      </c>
      <c r="K43" s="14">
        <f t="shared" si="9"/>
        <v>58.669998</v>
      </c>
      <c r="L43" s="14">
        <f t="shared" si="10"/>
        <v>0.44800039999999941</v>
      </c>
      <c r="M43" s="12">
        <f t="shared" si="11"/>
        <v>60.91</v>
      </c>
      <c r="N43" s="12">
        <f t="shared" si="12"/>
        <v>57.59</v>
      </c>
      <c r="O43" s="15">
        <f t="shared" si="13"/>
        <v>0.3319999999999993</v>
      </c>
      <c r="P43" s="15">
        <f t="shared" si="14"/>
        <v>1.6883564589292326</v>
      </c>
      <c r="Q43" s="16">
        <f t="shared" si="4"/>
        <v>4.215340937570989E-2</v>
      </c>
      <c r="R43" s="12">
        <f t="shared" si="15"/>
        <v>59.911594007788061</v>
      </c>
    </row>
    <row r="44" spans="1:18" x14ac:dyDescent="0.2">
      <c r="A44">
        <f t="shared" si="0"/>
        <v>40</v>
      </c>
      <c r="B44" s="9">
        <v>45342</v>
      </c>
      <c r="C44" s="10">
        <v>59.459999000000003</v>
      </c>
      <c r="D44" s="10">
        <v>59.66</v>
      </c>
      <c r="E44" s="10">
        <v>58.580002</v>
      </c>
      <c r="F44" s="10">
        <v>58.599997999999999</v>
      </c>
      <c r="G44" s="14">
        <f t="shared" si="5"/>
        <v>60.91</v>
      </c>
      <c r="H44" s="14">
        <f t="shared" si="6"/>
        <v>57.59</v>
      </c>
      <c r="I44" s="14">
        <f t="shared" si="17"/>
        <v>0.66399999999999859</v>
      </c>
      <c r="J44" s="14">
        <f t="shared" si="8"/>
        <v>60.689999</v>
      </c>
      <c r="K44" s="14">
        <f t="shared" si="9"/>
        <v>58.580002</v>
      </c>
      <c r="L44" s="14">
        <f t="shared" si="10"/>
        <v>0.42199939999999997</v>
      </c>
      <c r="M44" s="12">
        <f t="shared" si="11"/>
        <v>60.91</v>
      </c>
      <c r="N44" s="12">
        <f t="shared" si="12"/>
        <v>57.59</v>
      </c>
      <c r="O44" s="15">
        <f t="shared" si="13"/>
        <v>0.3319999999999993</v>
      </c>
      <c r="P44" s="15">
        <f t="shared" si="14"/>
        <v>1.7097681593881346</v>
      </c>
      <c r="Q44" s="16">
        <f t="shared" si="4"/>
        <v>3.8199473996657497E-2</v>
      </c>
      <c r="R44" s="12">
        <f t="shared" si="15"/>
        <v>59.861491730194444</v>
      </c>
    </row>
    <row r="45" spans="1:18" x14ac:dyDescent="0.2">
      <c r="A45">
        <f t="shared" si="0"/>
        <v>41</v>
      </c>
      <c r="B45" s="9">
        <v>45343</v>
      </c>
      <c r="C45" s="10">
        <v>58.5</v>
      </c>
      <c r="D45" s="10">
        <v>59.130001</v>
      </c>
      <c r="E45" s="10">
        <v>58.32</v>
      </c>
      <c r="F45" s="10">
        <v>58.919998</v>
      </c>
      <c r="G45" s="14">
        <f t="shared" si="5"/>
        <v>60.91</v>
      </c>
      <c r="H45" s="14">
        <f t="shared" si="6"/>
        <v>57.59</v>
      </c>
      <c r="I45" s="14">
        <f t="shared" si="17"/>
        <v>0.66399999999999859</v>
      </c>
      <c r="J45" s="14">
        <f t="shared" si="8"/>
        <v>60.419998</v>
      </c>
      <c r="K45" s="14">
        <f t="shared" si="9"/>
        <v>58.32</v>
      </c>
      <c r="L45" s="14">
        <f t="shared" si="10"/>
        <v>0.41999959999999986</v>
      </c>
      <c r="M45" s="12">
        <f t="shared" si="11"/>
        <v>60.91</v>
      </c>
      <c r="N45" s="12">
        <f t="shared" si="12"/>
        <v>57.59</v>
      </c>
      <c r="O45" s="15">
        <f t="shared" si="13"/>
        <v>0.3319999999999993</v>
      </c>
      <c r="P45" s="15">
        <f t="shared" si="14"/>
        <v>1.7071090776470561</v>
      </c>
      <c r="Q45" s="16">
        <f t="shared" si="4"/>
        <v>3.8669590726096763E-2</v>
      </c>
      <c r="R45" s="12">
        <f t="shared" si="15"/>
        <v>59.825084552976641</v>
      </c>
    </row>
    <row r="46" spans="1:18" x14ac:dyDescent="0.2">
      <c r="A46">
        <f t="shared" si="0"/>
        <v>42</v>
      </c>
      <c r="B46" s="9">
        <v>45344</v>
      </c>
      <c r="C46" s="10">
        <v>59.220001000000003</v>
      </c>
      <c r="D46" s="10">
        <v>59.759998000000003</v>
      </c>
      <c r="E46" s="10">
        <v>58.779998999999997</v>
      </c>
      <c r="F46" s="10">
        <v>59.130001</v>
      </c>
      <c r="G46" s="14">
        <f t="shared" si="5"/>
        <v>60.91</v>
      </c>
      <c r="H46" s="14">
        <f t="shared" si="6"/>
        <v>58.669998</v>
      </c>
      <c r="I46" s="14">
        <f t="shared" si="17"/>
        <v>0.44800039999999941</v>
      </c>
      <c r="J46" s="14">
        <f t="shared" si="8"/>
        <v>60.419998</v>
      </c>
      <c r="K46" s="14">
        <f t="shared" si="9"/>
        <v>58.32</v>
      </c>
      <c r="L46" s="14">
        <f t="shared" si="10"/>
        <v>0.41999959999999986</v>
      </c>
      <c r="M46" s="12">
        <f t="shared" si="11"/>
        <v>60.91</v>
      </c>
      <c r="N46" s="12">
        <f t="shared" si="12"/>
        <v>58.32</v>
      </c>
      <c r="O46" s="15">
        <f t="shared" si="13"/>
        <v>0.25899999999999962</v>
      </c>
      <c r="P46" s="15">
        <f t="shared" si="14"/>
        <v>1.7447429447579261</v>
      </c>
      <c r="Q46" s="16">
        <f t="shared" si="4"/>
        <v>3.2522681333024821E-2</v>
      </c>
      <c r="R46" s="12">
        <f t="shared" si="15"/>
        <v>59.802478572083352</v>
      </c>
    </row>
    <row r="47" spans="1:18" x14ac:dyDescent="0.2">
      <c r="A47">
        <f t="shared" si="0"/>
        <v>43</v>
      </c>
      <c r="B47" s="9">
        <v>45345</v>
      </c>
      <c r="C47" s="10">
        <v>59.110000999999997</v>
      </c>
      <c r="D47" s="10">
        <v>59.720001000000003</v>
      </c>
      <c r="E47" s="10">
        <v>58.93</v>
      </c>
      <c r="F47" s="10">
        <v>59.66</v>
      </c>
      <c r="G47" s="14">
        <f t="shared" si="5"/>
        <v>60.91</v>
      </c>
      <c r="H47" s="14">
        <f t="shared" si="6"/>
        <v>58.669998</v>
      </c>
      <c r="I47" s="14">
        <f t="shared" si="17"/>
        <v>0.44800039999999941</v>
      </c>
      <c r="J47" s="14">
        <f t="shared" si="8"/>
        <v>60.240001999999997</v>
      </c>
      <c r="K47" s="14">
        <f t="shared" si="9"/>
        <v>58.32</v>
      </c>
      <c r="L47" s="14">
        <f t="shared" si="10"/>
        <v>0.38400039999999935</v>
      </c>
      <c r="M47" s="12">
        <f t="shared" si="11"/>
        <v>60.91</v>
      </c>
      <c r="N47" s="12">
        <f t="shared" si="12"/>
        <v>58.32</v>
      </c>
      <c r="O47" s="15">
        <f t="shared" si="13"/>
        <v>0.25899999999999962</v>
      </c>
      <c r="P47" s="15">
        <f t="shared" si="14"/>
        <v>1.6836328176606414</v>
      </c>
      <c r="Q47" s="16">
        <f t="shared" si="4"/>
        <v>4.3079373856351709E-2</v>
      </c>
      <c r="R47" s="12">
        <f t="shared" si="15"/>
        <v>59.796340684410055</v>
      </c>
    </row>
    <row r="48" spans="1:18" x14ac:dyDescent="0.2">
      <c r="B48" s="9"/>
    </row>
    <row r="49" spans="2:2" x14ac:dyDescent="0.2">
      <c r="B49" s="9"/>
    </row>
    <row r="50" spans="2:2" x14ac:dyDescent="0.2">
      <c r="B50" s="9"/>
    </row>
    <row r="51" spans="2:2" x14ac:dyDescent="0.2">
      <c r="B51" s="9"/>
    </row>
    <row r="52" spans="2:2" x14ac:dyDescent="0.2">
      <c r="B52" s="9"/>
    </row>
    <row r="53" spans="2:2" x14ac:dyDescent="0.2">
      <c r="B53" s="9"/>
    </row>
    <row r="54" spans="2:2" x14ac:dyDescent="0.2">
      <c r="B54" s="9"/>
    </row>
    <row r="55" spans="2:2" x14ac:dyDescent="0.2">
      <c r="B55" s="9"/>
    </row>
    <row r="56" spans="2:2" x14ac:dyDescent="0.2">
      <c r="B56" s="9"/>
    </row>
    <row r="57" spans="2:2" x14ac:dyDescent="0.2">
      <c r="B57" s="9"/>
    </row>
    <row r="58" spans="2:2" x14ac:dyDescent="0.2">
      <c r="B58" s="9"/>
    </row>
  </sheetData>
  <mergeCells count="1">
    <mergeCell ref="G1:M1"/>
  </mergeCell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F5587-E5BE-944B-8F80-F1CD42DB8AD1}">
  <dimension ref="A1:U58"/>
  <sheetViews>
    <sheetView topLeftCell="E1" zoomScale="110" zoomScaleNormal="110" workbookViewId="0">
      <selection activeCell="T14" sqref="T14"/>
    </sheetView>
  </sheetViews>
  <sheetFormatPr baseColWidth="10" defaultRowHeight="16" x14ac:dyDescent="0.2"/>
  <cols>
    <col min="1" max="1" width="5.6640625" customWidth="1"/>
    <col min="3" max="3" width="9" customWidth="1"/>
    <col min="4" max="4" width="8.83203125" customWidth="1"/>
    <col min="7" max="7" width="11.5" customWidth="1"/>
    <col min="10" max="10" width="11.5" customWidth="1"/>
    <col min="13" max="13" width="10.1640625" customWidth="1"/>
    <col min="16" max="16" width="11.83203125" customWidth="1"/>
    <col min="17" max="17" width="14.5" customWidth="1"/>
    <col min="18" max="18" width="14.1640625" customWidth="1"/>
    <col min="19" max="19" width="12.1640625" bestFit="1" customWidth="1"/>
    <col min="20" max="20" width="14.33203125" customWidth="1"/>
  </cols>
  <sheetData>
    <row r="1" spans="1:21" ht="41" customHeight="1" x14ac:dyDescent="0.2">
      <c r="A1" s="1"/>
      <c r="C1" s="1"/>
      <c r="D1" s="1"/>
      <c r="E1" s="1"/>
      <c r="F1" s="1"/>
      <c r="G1" s="26" t="s">
        <v>19</v>
      </c>
      <c r="H1" s="26"/>
      <c r="I1" s="26"/>
      <c r="J1" s="26"/>
      <c r="K1" s="26"/>
      <c r="L1" s="26"/>
      <c r="M1" s="26"/>
      <c r="N1" s="3"/>
      <c r="O1" s="3"/>
      <c r="P1" s="3"/>
      <c r="Q1" s="1"/>
    </row>
    <row r="2" spans="1:21" ht="19" x14ac:dyDescent="0.25">
      <c r="A2" s="1"/>
      <c r="B2" s="2" t="s">
        <v>0</v>
      </c>
      <c r="C2" s="1"/>
      <c r="D2" s="1"/>
      <c r="E2" s="1"/>
      <c r="F2" s="1"/>
      <c r="G2" s="1"/>
      <c r="H2" s="20" t="s">
        <v>20</v>
      </c>
      <c r="J2" s="4">
        <v>150</v>
      </c>
      <c r="K2" s="5">
        <f>2/(J2+1)</f>
        <v>1.3245033112582781E-2</v>
      </c>
      <c r="L2" s="1" t="s">
        <v>26</v>
      </c>
      <c r="M2" s="24">
        <f>LN(K2)</f>
        <v>-4.3241326562549789</v>
      </c>
    </row>
    <row r="3" spans="1:21" x14ac:dyDescent="0.2">
      <c r="A3" s="1"/>
      <c r="B3" s="1"/>
      <c r="C3" s="1"/>
      <c r="D3" s="1"/>
      <c r="E3" s="1"/>
      <c r="F3" s="6">
        <v>8</v>
      </c>
      <c r="G3" s="7"/>
      <c r="H3" s="20" t="s">
        <v>21</v>
      </c>
      <c r="J3" s="4">
        <v>14</v>
      </c>
      <c r="L3" s="7" t="s">
        <v>2</v>
      </c>
      <c r="M3" s="25">
        <v>10</v>
      </c>
      <c r="N3" s="7">
        <f>M3/2</f>
        <v>5</v>
      </c>
    </row>
    <row r="4" spans="1:21" ht="66" customHeight="1" x14ac:dyDescent="0.2">
      <c r="A4" s="18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7" t="s">
        <v>12</v>
      </c>
      <c r="H4" s="17" t="s">
        <v>13</v>
      </c>
      <c r="I4" s="17" t="s">
        <v>16</v>
      </c>
      <c r="J4" s="17" t="s">
        <v>14</v>
      </c>
      <c r="K4" s="17" t="s">
        <v>15</v>
      </c>
      <c r="L4" s="17" t="s">
        <v>17</v>
      </c>
      <c r="M4" s="17" t="str">
        <f>"Plus Haut de "&amp;M3&amp;" jours"</f>
        <v>Plus Haut de 10 jours</v>
      </c>
      <c r="N4" s="17" t="str">
        <f>"Plus Bas de "&amp;M3&amp;" jours"</f>
        <v>Plus Bas de 10 jours</v>
      </c>
      <c r="O4" s="17" t="s">
        <v>18</v>
      </c>
      <c r="P4" s="17" t="s">
        <v>9</v>
      </c>
      <c r="Q4" s="17" t="s">
        <v>10</v>
      </c>
      <c r="R4" s="22" t="s">
        <v>22</v>
      </c>
      <c r="S4" s="22" t="s">
        <v>23</v>
      </c>
      <c r="T4" s="22" t="s">
        <v>24</v>
      </c>
      <c r="U4" s="21" t="s">
        <v>25</v>
      </c>
    </row>
    <row r="5" spans="1:21" x14ac:dyDescent="0.2">
      <c r="A5">
        <v>1</v>
      </c>
      <c r="B5" s="9">
        <v>45282</v>
      </c>
      <c r="C5" s="10">
        <v>62.25</v>
      </c>
      <c r="D5" s="10">
        <v>62.849997999999999</v>
      </c>
      <c r="E5" s="10">
        <v>62.23</v>
      </c>
      <c r="F5" s="10">
        <v>62.299999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x14ac:dyDescent="0.2">
      <c r="A6">
        <f t="shared" ref="A6:A47" si="0">A5+1</f>
        <v>2</v>
      </c>
      <c r="B6" s="9">
        <v>45287</v>
      </c>
      <c r="C6" s="10">
        <v>62.580002</v>
      </c>
      <c r="D6" s="10">
        <v>62.860000999999997</v>
      </c>
      <c r="E6" s="10">
        <v>62.349997999999999</v>
      </c>
      <c r="F6" s="10">
        <v>62.470001000000003</v>
      </c>
      <c r="G6" s="11"/>
      <c r="H6" s="11"/>
      <c r="I6" s="11"/>
      <c r="J6" s="11"/>
      <c r="K6" s="11"/>
      <c r="L6" s="11"/>
      <c r="M6" s="11"/>
      <c r="N6" s="12"/>
      <c r="O6" s="12"/>
      <c r="P6" s="12"/>
      <c r="Q6" s="13"/>
      <c r="R6" s="11"/>
      <c r="S6" s="11"/>
      <c r="T6" s="11"/>
      <c r="U6" s="11"/>
    </row>
    <row r="7" spans="1:21" x14ac:dyDescent="0.2">
      <c r="A7">
        <f t="shared" si="0"/>
        <v>3</v>
      </c>
      <c r="B7" s="9">
        <v>45288</v>
      </c>
      <c r="C7" s="10">
        <v>62.27</v>
      </c>
      <c r="D7" s="10">
        <v>62.5</v>
      </c>
      <c r="E7" s="10">
        <v>61.310001</v>
      </c>
      <c r="F7" s="10">
        <v>61.41</v>
      </c>
      <c r="G7" s="11"/>
      <c r="H7" s="11"/>
      <c r="I7" s="11"/>
      <c r="J7" s="11"/>
      <c r="K7" s="11"/>
      <c r="L7" s="11"/>
      <c r="M7" s="11"/>
      <c r="N7" s="12"/>
      <c r="O7" s="12"/>
      <c r="P7" s="12"/>
      <c r="Q7" s="11"/>
      <c r="R7" s="11"/>
      <c r="S7" s="11"/>
      <c r="T7" s="11"/>
      <c r="U7" s="11"/>
    </row>
    <row r="8" spans="1:21" x14ac:dyDescent="0.2">
      <c r="A8">
        <f t="shared" si="0"/>
        <v>4</v>
      </c>
      <c r="B8" s="9">
        <v>45289</v>
      </c>
      <c r="C8" s="10">
        <v>61.25</v>
      </c>
      <c r="D8" s="10">
        <v>61.93</v>
      </c>
      <c r="E8" s="10">
        <v>61.16</v>
      </c>
      <c r="F8" s="10">
        <v>61.599997999999999</v>
      </c>
      <c r="G8" s="11"/>
      <c r="H8" s="11"/>
      <c r="I8" s="11"/>
      <c r="J8" s="11"/>
      <c r="K8" s="11"/>
      <c r="L8" s="11"/>
      <c r="M8" s="11"/>
      <c r="N8" s="12"/>
      <c r="O8" s="12"/>
      <c r="P8" s="12"/>
      <c r="Q8" s="11"/>
      <c r="R8" s="11"/>
      <c r="S8" s="11"/>
      <c r="T8" s="11"/>
      <c r="U8" s="11"/>
    </row>
    <row r="9" spans="1:21" x14ac:dyDescent="0.2">
      <c r="A9">
        <f t="shared" si="0"/>
        <v>5</v>
      </c>
      <c r="B9" s="9">
        <v>45293</v>
      </c>
      <c r="C9" s="10">
        <v>61.849997999999999</v>
      </c>
      <c r="D9" s="10">
        <v>62.310001</v>
      </c>
      <c r="E9" s="10">
        <v>61.639999000000003</v>
      </c>
      <c r="F9" s="10">
        <v>61.990001999999997</v>
      </c>
      <c r="G9" s="11"/>
      <c r="H9" s="11"/>
      <c r="I9" s="11"/>
      <c r="J9" s="11"/>
      <c r="K9" s="11"/>
      <c r="L9" s="11"/>
      <c r="M9" s="11"/>
      <c r="N9" s="12"/>
      <c r="O9" s="12"/>
      <c r="P9" s="12"/>
      <c r="Q9" s="11"/>
      <c r="R9" s="11"/>
      <c r="S9" s="11"/>
      <c r="T9" s="11"/>
      <c r="U9" s="11"/>
    </row>
    <row r="10" spans="1:21" x14ac:dyDescent="0.2">
      <c r="A10">
        <f t="shared" si="0"/>
        <v>6</v>
      </c>
      <c r="B10" s="9">
        <v>45294</v>
      </c>
      <c r="C10" s="10">
        <v>61.91</v>
      </c>
      <c r="D10" s="10">
        <v>62.07</v>
      </c>
      <c r="E10" s="10">
        <v>61.27</v>
      </c>
      <c r="F10" s="10">
        <v>61.740001999999997</v>
      </c>
      <c r="G10" s="11"/>
      <c r="H10" s="11"/>
      <c r="I10" s="11"/>
      <c r="J10" s="11"/>
      <c r="K10" s="11"/>
      <c r="L10" s="11"/>
      <c r="M10" s="11"/>
      <c r="N10" s="12"/>
      <c r="O10" s="12"/>
      <c r="P10" s="12"/>
      <c r="Q10" s="11"/>
      <c r="R10" s="11"/>
      <c r="S10" s="11"/>
      <c r="T10" s="11"/>
      <c r="U10" s="11"/>
    </row>
    <row r="11" spans="1:21" x14ac:dyDescent="0.2">
      <c r="A11">
        <f t="shared" si="0"/>
        <v>7</v>
      </c>
      <c r="B11" s="9">
        <v>45295</v>
      </c>
      <c r="C11" s="10">
        <v>62.18</v>
      </c>
      <c r="D11" s="10">
        <v>63</v>
      </c>
      <c r="E11" s="10">
        <v>62.049999</v>
      </c>
      <c r="F11" s="10">
        <v>62.48</v>
      </c>
      <c r="G11" s="11"/>
      <c r="H11" s="11"/>
      <c r="I11" s="11"/>
      <c r="J11" s="11"/>
      <c r="K11" s="11"/>
      <c r="L11" s="11"/>
      <c r="M11" s="11"/>
      <c r="N11" s="12"/>
      <c r="O11" s="12"/>
      <c r="P11" s="12"/>
      <c r="Q11" s="11"/>
      <c r="R11" s="11"/>
      <c r="S11" s="11"/>
      <c r="T11" s="11"/>
      <c r="U11" s="11"/>
    </row>
    <row r="12" spans="1:21" x14ac:dyDescent="0.2">
      <c r="A12">
        <f t="shared" si="0"/>
        <v>8</v>
      </c>
      <c r="B12" s="9">
        <v>45296</v>
      </c>
      <c r="C12" s="10">
        <v>62.220001000000003</v>
      </c>
      <c r="D12" s="10">
        <v>62.700001</v>
      </c>
      <c r="E12" s="10">
        <v>61.919998</v>
      </c>
      <c r="F12" s="10">
        <v>62.5</v>
      </c>
      <c r="G12" s="11"/>
      <c r="H12" s="11"/>
      <c r="I12" s="11"/>
      <c r="J12" s="11"/>
      <c r="K12" s="11"/>
      <c r="L12" s="11"/>
      <c r="M12" s="11"/>
      <c r="N12" s="12"/>
      <c r="O12" s="12"/>
      <c r="P12" s="12"/>
      <c r="Q12" s="11"/>
      <c r="R12" s="11"/>
      <c r="S12" s="11"/>
      <c r="T12" s="11"/>
      <c r="U12" s="11"/>
    </row>
    <row r="13" spans="1:21" x14ac:dyDescent="0.2">
      <c r="A13">
        <f t="shared" si="0"/>
        <v>9</v>
      </c>
      <c r="B13" s="9">
        <v>45299</v>
      </c>
      <c r="C13" s="10">
        <v>62</v>
      </c>
      <c r="D13" s="10">
        <v>62.049999</v>
      </c>
      <c r="E13" s="10">
        <v>60.549999</v>
      </c>
      <c r="F13" s="10">
        <v>60.549999</v>
      </c>
      <c r="G13" s="14"/>
      <c r="H13" s="11"/>
      <c r="I13" s="11"/>
      <c r="J13" s="11"/>
      <c r="K13" s="11"/>
      <c r="L13" s="11"/>
      <c r="M13" s="11"/>
      <c r="N13" s="12"/>
      <c r="O13" s="12"/>
      <c r="P13" s="12"/>
      <c r="Q13" s="11"/>
      <c r="R13" s="11"/>
      <c r="S13" s="11"/>
      <c r="T13" s="11"/>
      <c r="U13" s="12">
        <f>F13</f>
        <v>60.549999</v>
      </c>
    </row>
    <row r="14" spans="1:21" x14ac:dyDescent="0.2">
      <c r="A14">
        <f t="shared" si="0"/>
        <v>10</v>
      </c>
      <c r="B14" s="9">
        <v>45300</v>
      </c>
      <c r="C14" s="10">
        <v>60.849997999999999</v>
      </c>
      <c r="D14" s="10">
        <v>61.169998</v>
      </c>
      <c r="E14" s="10">
        <v>60.119999</v>
      </c>
      <c r="F14" s="10">
        <v>60.119999</v>
      </c>
      <c r="G14" s="14">
        <f>MAX(D5:D9)</f>
        <v>62.860000999999997</v>
      </c>
      <c r="H14" s="14">
        <f>MIN(E5:E9)</f>
        <v>61.16</v>
      </c>
      <c r="I14" s="14">
        <f t="shared" ref="I14:I47" si="1">(G14-H14)/$N$3</f>
        <v>0.34000020000000009</v>
      </c>
      <c r="J14" s="14">
        <f>MAX(D10:D14)</f>
        <v>63</v>
      </c>
      <c r="K14" s="14">
        <f>MIN(E10:E14)</f>
        <v>60.119999</v>
      </c>
      <c r="L14" s="14">
        <f t="shared" ref="L14:L47" si="2">(J14-K14)/$N$3</f>
        <v>0.57600019999999996</v>
      </c>
      <c r="M14" s="12">
        <f>MAX(D5:D14)</f>
        <v>63</v>
      </c>
      <c r="N14" s="12">
        <f>MIN(E5:E14)</f>
        <v>60.119999</v>
      </c>
      <c r="O14" s="15">
        <f t="shared" ref="O14:O47" si="3">(M14-N14)/$M$3</f>
        <v>0.28800009999999998</v>
      </c>
      <c r="P14" s="15">
        <f t="shared" ref="P14:P47" si="4">IF(AND(I14&gt;0,L14&gt;0,O14&gt;0),(LN(I14+L14)-LN(O14))/LN(2),P13)</f>
        <v>1.6692789157166374</v>
      </c>
      <c r="Q14" s="16">
        <f>IF(EXP($M$2 * (P14-1))&gt;1,1,IF(EXP($M$2 * (P14-1))&lt;0.01,0.01,EXP($M$2 * (P14-1))))</f>
        <v>5.5351538985761103E-2</v>
      </c>
      <c r="R14" s="23">
        <f>(2-Q14)/Q14</f>
        <v>35.132690014535811</v>
      </c>
      <c r="S14" s="23">
        <f>((($J$2 - $J$3) * (R14 - 1)) / ($J$2-1)) + $J$3</f>
        <v>45.154670080381678</v>
      </c>
      <c r="T14" s="16">
        <f>IF(2/(S14+1)&lt;2/($J$2+1),2/($J$2+1),IF(2/(S14+1) &gt; 1, 1, 2/(S14+1)))</f>
        <v>4.3332559771673294E-2</v>
      </c>
      <c r="U14" s="12">
        <f t="shared" ref="U14:U47" si="5">U13+T14*(F14-U13)</f>
        <v>60.531365999298181</v>
      </c>
    </row>
    <row r="15" spans="1:21" x14ac:dyDescent="0.2">
      <c r="A15">
        <f t="shared" si="0"/>
        <v>11</v>
      </c>
      <c r="B15" s="9">
        <v>45301</v>
      </c>
      <c r="C15" s="10">
        <v>60</v>
      </c>
      <c r="D15" s="10">
        <v>60.299999</v>
      </c>
      <c r="E15" s="10">
        <v>59.700001</v>
      </c>
      <c r="F15" s="10">
        <v>59.77</v>
      </c>
      <c r="G15" s="14">
        <f t="shared" ref="G15:G47" si="6">MAX(D6:D10)</f>
        <v>62.860000999999997</v>
      </c>
      <c r="H15" s="14">
        <f t="shared" ref="H15:H47" si="7">MIN(E6:E10)</f>
        <v>61.16</v>
      </c>
      <c r="I15" s="14">
        <f t="shared" si="1"/>
        <v>0.34000020000000009</v>
      </c>
      <c r="J15" s="14">
        <f t="shared" ref="J15:J47" si="8">MAX(D11:D15)</f>
        <v>63</v>
      </c>
      <c r="K15" s="14">
        <f t="shared" ref="K15:K47" si="9">MIN(E11:E15)</f>
        <v>59.700001</v>
      </c>
      <c r="L15" s="14">
        <f t="shared" si="2"/>
        <v>0.65999979999999991</v>
      </c>
      <c r="M15" s="12">
        <f t="shared" ref="M15:M47" si="10">MAX(D6:D15)</f>
        <v>63</v>
      </c>
      <c r="N15" s="12">
        <f t="shared" ref="N15:N47" si="11">MIN(E6:E15)</f>
        <v>59.700001</v>
      </c>
      <c r="O15" s="15">
        <f t="shared" si="3"/>
        <v>0.32999989999999996</v>
      </c>
      <c r="P15" s="15">
        <f t="shared" si="4"/>
        <v>1.5994625075966531</v>
      </c>
      <c r="Q15" s="16">
        <f t="shared" ref="Q15:Q47" si="12">IF(EXP($M$2 * (P15-1))&gt;1,1,IF(EXP($M$2 * (P15-1))&lt;0.01,0.01,EXP($M$2 * (P15-1))))</f>
        <v>7.4858515631247832E-2</v>
      </c>
      <c r="R15" s="23">
        <f t="shared" ref="R15:R47" si="13">(2-Q15)/Q15</f>
        <v>25.717067298688857</v>
      </c>
      <c r="S15" s="23">
        <f t="shared" ref="S15:S47" si="14">((($J$2 - $J$3) * (R15 - 1)) / ($J$2-1)) + $J$3</f>
        <v>36.560544648467683</v>
      </c>
      <c r="T15" s="16">
        <f t="shared" ref="T15:T47" si="15">IF(2/(S15+1)&lt;2/($J$2+1),2/($J$2+1),IF(2/(S15+1) &gt; 1, 1, 2/(S15+1)))</f>
        <v>5.3247364188090701E-2</v>
      </c>
      <c r="U15" s="12">
        <f t="shared" si="5"/>
        <v>60.490825266653118</v>
      </c>
    </row>
    <row r="16" spans="1:21" x14ac:dyDescent="0.2">
      <c r="A16">
        <f t="shared" si="0"/>
        <v>12</v>
      </c>
      <c r="B16" s="9">
        <v>45302</v>
      </c>
      <c r="C16" s="10">
        <v>59.709999000000003</v>
      </c>
      <c r="D16" s="10">
        <v>60.18</v>
      </c>
      <c r="E16" s="10">
        <v>59.360000999999997</v>
      </c>
      <c r="F16" s="10">
        <v>59.48</v>
      </c>
      <c r="G16" s="14">
        <f t="shared" si="6"/>
        <v>63</v>
      </c>
      <c r="H16" s="14">
        <f t="shared" si="7"/>
        <v>61.16</v>
      </c>
      <c r="I16" s="14">
        <f t="shared" si="1"/>
        <v>0.36800000000000066</v>
      </c>
      <c r="J16" s="14">
        <f t="shared" si="8"/>
        <v>62.700001</v>
      </c>
      <c r="K16" s="14">
        <f t="shared" si="9"/>
        <v>59.360000999999997</v>
      </c>
      <c r="L16" s="14">
        <f t="shared" si="2"/>
        <v>0.6680000000000007</v>
      </c>
      <c r="M16" s="12">
        <f t="shared" si="10"/>
        <v>63</v>
      </c>
      <c r="N16" s="12">
        <f t="shared" si="11"/>
        <v>59.360000999999997</v>
      </c>
      <c r="O16" s="15">
        <f t="shared" si="3"/>
        <v>0.36399990000000032</v>
      </c>
      <c r="P16" s="15">
        <f t="shared" si="4"/>
        <v>1.5090140438327042</v>
      </c>
      <c r="Q16" s="16">
        <f t="shared" si="12"/>
        <v>0.11068751261944777</v>
      </c>
      <c r="R16" s="23">
        <f t="shared" si="13"/>
        <v>17.068885574076948</v>
      </c>
      <c r="S16" s="23">
        <f t="shared" si="14"/>
        <v>28.666902268956139</v>
      </c>
      <c r="T16" s="16">
        <f t="shared" si="15"/>
        <v>6.7415194949181731E-2</v>
      </c>
      <c r="U16" s="12">
        <f t="shared" si="5"/>
        <v>60.422680284242141</v>
      </c>
    </row>
    <row r="17" spans="1:21" x14ac:dyDescent="0.2">
      <c r="A17">
        <f t="shared" si="0"/>
        <v>13</v>
      </c>
      <c r="B17" s="9">
        <v>45303</v>
      </c>
      <c r="C17" s="10">
        <v>60.25</v>
      </c>
      <c r="D17" s="10">
        <v>60.84</v>
      </c>
      <c r="E17" s="10">
        <v>60.09</v>
      </c>
      <c r="F17" s="10">
        <v>60.139999000000003</v>
      </c>
      <c r="G17" s="14">
        <f t="shared" si="6"/>
        <v>63</v>
      </c>
      <c r="H17" s="14">
        <f t="shared" si="7"/>
        <v>61.16</v>
      </c>
      <c r="I17" s="14">
        <f t="shared" si="1"/>
        <v>0.36800000000000066</v>
      </c>
      <c r="J17" s="14">
        <f t="shared" si="8"/>
        <v>62.049999</v>
      </c>
      <c r="K17" s="14">
        <f t="shared" si="9"/>
        <v>59.360000999999997</v>
      </c>
      <c r="L17" s="14">
        <f t="shared" si="2"/>
        <v>0.53799960000000058</v>
      </c>
      <c r="M17" s="12">
        <f t="shared" si="10"/>
        <v>63</v>
      </c>
      <c r="N17" s="12">
        <f t="shared" si="11"/>
        <v>59.360000999999997</v>
      </c>
      <c r="O17" s="15">
        <f t="shared" si="3"/>
        <v>0.36399990000000032</v>
      </c>
      <c r="P17" s="15">
        <f t="shared" si="4"/>
        <v>1.3155723592407917</v>
      </c>
      <c r="Q17" s="16">
        <f t="shared" si="12"/>
        <v>0.25548879026871019</v>
      </c>
      <c r="R17" s="23">
        <f t="shared" si="13"/>
        <v>6.8281320988545176</v>
      </c>
      <c r="S17" s="23">
        <f t="shared" si="14"/>
        <v>19.319637351974592</v>
      </c>
      <c r="T17" s="16">
        <f t="shared" si="15"/>
        <v>9.8426953461629912E-2</v>
      </c>
      <c r="U17" s="12">
        <f t="shared" si="5"/>
        <v>60.394856826633564</v>
      </c>
    </row>
    <row r="18" spans="1:21" x14ac:dyDescent="0.2">
      <c r="A18">
        <f t="shared" si="0"/>
        <v>14</v>
      </c>
      <c r="B18" s="9">
        <v>45306</v>
      </c>
      <c r="C18" s="10">
        <v>60.130001</v>
      </c>
      <c r="D18" s="10">
        <v>60.27</v>
      </c>
      <c r="E18" s="10">
        <v>59.66</v>
      </c>
      <c r="F18" s="10">
        <v>59.939999</v>
      </c>
      <c r="G18" s="14">
        <f t="shared" si="6"/>
        <v>63</v>
      </c>
      <c r="H18" s="14">
        <f t="shared" si="7"/>
        <v>60.549999</v>
      </c>
      <c r="I18" s="14">
        <f t="shared" si="1"/>
        <v>0.49000020000000005</v>
      </c>
      <c r="J18" s="14">
        <f t="shared" si="8"/>
        <v>61.169998</v>
      </c>
      <c r="K18" s="14">
        <f t="shared" si="9"/>
        <v>59.360000999999997</v>
      </c>
      <c r="L18" s="14">
        <f t="shared" si="2"/>
        <v>0.36199940000000053</v>
      </c>
      <c r="M18" s="12">
        <f t="shared" si="10"/>
        <v>63</v>
      </c>
      <c r="N18" s="12">
        <f t="shared" si="11"/>
        <v>59.360000999999997</v>
      </c>
      <c r="O18" s="15">
        <f t="shared" si="3"/>
        <v>0.36399990000000032</v>
      </c>
      <c r="P18" s="15">
        <f t="shared" si="4"/>
        <v>1.2269146990502131</v>
      </c>
      <c r="Q18" s="16">
        <f t="shared" si="12"/>
        <v>0.37485752432177688</v>
      </c>
      <c r="R18" s="23">
        <f t="shared" si="13"/>
        <v>4.335360424253361</v>
      </c>
      <c r="S18" s="23">
        <f t="shared" si="14"/>
        <v>17.044355823479577</v>
      </c>
      <c r="T18" s="16">
        <f t="shared" si="15"/>
        <v>0.11083798277783743</v>
      </c>
      <c r="U18" s="12">
        <f t="shared" si="5"/>
        <v>60.344441302678788</v>
      </c>
    </row>
    <row r="19" spans="1:21" x14ac:dyDescent="0.2">
      <c r="A19">
        <f t="shared" si="0"/>
        <v>15</v>
      </c>
      <c r="B19" s="9">
        <v>45307</v>
      </c>
      <c r="C19" s="10">
        <v>59.5</v>
      </c>
      <c r="D19" s="10">
        <v>60.09</v>
      </c>
      <c r="E19" s="10">
        <v>59.220001000000003</v>
      </c>
      <c r="F19" s="10">
        <v>59.580002</v>
      </c>
      <c r="G19" s="14">
        <f t="shared" si="6"/>
        <v>63</v>
      </c>
      <c r="H19" s="14">
        <f t="shared" si="7"/>
        <v>60.119999</v>
      </c>
      <c r="I19" s="14">
        <f t="shared" si="1"/>
        <v>0.57600019999999996</v>
      </c>
      <c r="J19" s="14">
        <f t="shared" si="8"/>
        <v>60.84</v>
      </c>
      <c r="K19" s="14">
        <f t="shared" si="9"/>
        <v>59.220001000000003</v>
      </c>
      <c r="L19" s="14">
        <f t="shared" si="2"/>
        <v>0.3239998</v>
      </c>
      <c r="M19" s="12">
        <f t="shared" si="10"/>
        <v>63</v>
      </c>
      <c r="N19" s="12">
        <f t="shared" si="11"/>
        <v>59.220001000000003</v>
      </c>
      <c r="O19" s="15">
        <f t="shared" si="3"/>
        <v>0.37799989999999967</v>
      </c>
      <c r="P19" s="15">
        <f t="shared" si="4"/>
        <v>1.2515391486613707</v>
      </c>
      <c r="Q19" s="16">
        <f t="shared" si="12"/>
        <v>0.33699450747606269</v>
      </c>
      <c r="R19" s="23">
        <f t="shared" si="13"/>
        <v>4.934814828227025</v>
      </c>
      <c r="S19" s="23">
        <f t="shared" si="14"/>
        <v>17.59150883650252</v>
      </c>
      <c r="T19" s="16">
        <f t="shared" si="15"/>
        <v>0.10757599168461278</v>
      </c>
      <c r="U19" s="12">
        <f t="shared" si="5"/>
        <v>60.262205986610425</v>
      </c>
    </row>
    <row r="20" spans="1:21" x14ac:dyDescent="0.2">
      <c r="A20">
        <f t="shared" si="0"/>
        <v>16</v>
      </c>
      <c r="B20" s="9">
        <v>45308</v>
      </c>
      <c r="C20" s="10">
        <v>58.73</v>
      </c>
      <c r="D20" s="10">
        <v>58.75</v>
      </c>
      <c r="E20" s="10">
        <v>57.77</v>
      </c>
      <c r="F20" s="10">
        <v>58.259998000000003</v>
      </c>
      <c r="G20" s="14">
        <f t="shared" si="6"/>
        <v>63</v>
      </c>
      <c r="H20" s="14">
        <f t="shared" si="7"/>
        <v>59.700001</v>
      </c>
      <c r="I20" s="14">
        <f t="shared" si="1"/>
        <v>0.65999979999999991</v>
      </c>
      <c r="J20" s="14">
        <f t="shared" si="8"/>
        <v>60.84</v>
      </c>
      <c r="K20" s="14">
        <f t="shared" si="9"/>
        <v>57.77</v>
      </c>
      <c r="L20" s="14">
        <f t="shared" si="2"/>
        <v>0.6140000000000001</v>
      </c>
      <c r="M20" s="12">
        <f t="shared" si="10"/>
        <v>63</v>
      </c>
      <c r="N20" s="12">
        <f t="shared" si="11"/>
        <v>57.77</v>
      </c>
      <c r="O20" s="15">
        <f t="shared" si="3"/>
        <v>0.52299999999999969</v>
      </c>
      <c r="P20" s="15">
        <f t="shared" si="4"/>
        <v>1.284482199526604</v>
      </c>
      <c r="Q20" s="16">
        <f t="shared" si="12"/>
        <v>0.29225201931820771</v>
      </c>
      <c r="R20" s="23">
        <f t="shared" si="13"/>
        <v>5.8434086603260544</v>
      </c>
      <c r="S20" s="23">
        <f t="shared" si="14"/>
        <v>18.420829381237205</v>
      </c>
      <c r="T20" s="16">
        <f t="shared" si="15"/>
        <v>0.10298221361916882</v>
      </c>
      <c r="U20" s="12">
        <f t="shared" si="5"/>
        <v>60.056014176023304</v>
      </c>
    </row>
    <row r="21" spans="1:21" x14ac:dyDescent="0.2">
      <c r="A21">
        <f t="shared" si="0"/>
        <v>17</v>
      </c>
      <c r="B21" s="9">
        <v>45309</v>
      </c>
      <c r="C21" s="10">
        <v>58.07</v>
      </c>
      <c r="D21" s="10">
        <v>58.57</v>
      </c>
      <c r="E21" s="10">
        <v>57.919998</v>
      </c>
      <c r="F21" s="10">
        <v>58.509998000000003</v>
      </c>
      <c r="G21" s="14">
        <f t="shared" si="6"/>
        <v>62.700001</v>
      </c>
      <c r="H21" s="14">
        <f t="shared" si="7"/>
        <v>59.360000999999997</v>
      </c>
      <c r="I21" s="14">
        <f t="shared" si="1"/>
        <v>0.6680000000000007</v>
      </c>
      <c r="J21" s="14">
        <f t="shared" si="8"/>
        <v>60.84</v>
      </c>
      <c r="K21" s="14">
        <f t="shared" si="9"/>
        <v>57.77</v>
      </c>
      <c r="L21" s="14">
        <f t="shared" si="2"/>
        <v>0.6140000000000001</v>
      </c>
      <c r="M21" s="12">
        <f t="shared" si="10"/>
        <v>62.700001</v>
      </c>
      <c r="N21" s="12">
        <f t="shared" si="11"/>
        <v>57.77</v>
      </c>
      <c r="O21" s="15">
        <f t="shared" si="3"/>
        <v>0.49300009999999972</v>
      </c>
      <c r="P21" s="15">
        <f t="shared" si="4"/>
        <v>1.3787364176049501</v>
      </c>
      <c r="Q21" s="16">
        <f t="shared" si="12"/>
        <v>0.19442544385772187</v>
      </c>
      <c r="R21" s="23">
        <f t="shared" si="13"/>
        <v>9.2867194761997052</v>
      </c>
      <c r="S21" s="23">
        <f t="shared" si="14"/>
        <v>21.563717105793017</v>
      </c>
      <c r="T21" s="16">
        <f t="shared" si="15"/>
        <v>8.8637877820517408E-2</v>
      </c>
      <c r="U21" s="12">
        <f t="shared" si="5"/>
        <v>59.918978583104405</v>
      </c>
    </row>
    <row r="22" spans="1:21" x14ac:dyDescent="0.2">
      <c r="A22">
        <f t="shared" si="0"/>
        <v>18</v>
      </c>
      <c r="B22" s="9">
        <v>45310</v>
      </c>
      <c r="C22" s="10">
        <v>58.950001</v>
      </c>
      <c r="D22" s="10">
        <v>59.220001000000003</v>
      </c>
      <c r="E22" s="10">
        <v>58.27</v>
      </c>
      <c r="F22" s="10">
        <v>58.279998999999997</v>
      </c>
      <c r="G22" s="14">
        <f t="shared" si="6"/>
        <v>62.049999</v>
      </c>
      <c r="H22" s="14">
        <f t="shared" si="7"/>
        <v>59.360000999999997</v>
      </c>
      <c r="I22" s="14">
        <f t="shared" si="1"/>
        <v>0.53799960000000058</v>
      </c>
      <c r="J22" s="14">
        <f t="shared" si="8"/>
        <v>60.27</v>
      </c>
      <c r="K22" s="14">
        <f t="shared" si="9"/>
        <v>57.77</v>
      </c>
      <c r="L22" s="14">
        <f t="shared" si="2"/>
        <v>0.5</v>
      </c>
      <c r="M22" s="12">
        <f t="shared" si="10"/>
        <v>62.049999</v>
      </c>
      <c r="N22" s="12">
        <f t="shared" si="11"/>
        <v>57.77</v>
      </c>
      <c r="O22" s="15">
        <f t="shared" si="3"/>
        <v>0.42799989999999966</v>
      </c>
      <c r="P22" s="15">
        <f t="shared" si="4"/>
        <v>1.2781235230831023</v>
      </c>
      <c r="Q22" s="16">
        <f t="shared" si="12"/>
        <v>0.30039920407798554</v>
      </c>
      <c r="R22" s="23">
        <f t="shared" si="13"/>
        <v>5.6578072539792332</v>
      </c>
      <c r="S22" s="23">
        <f t="shared" si="14"/>
        <v>18.251421386182386</v>
      </c>
      <c r="T22" s="16">
        <f t="shared" si="15"/>
        <v>0.10388843295672133</v>
      </c>
      <c r="U22" s="12">
        <f t="shared" si="5"/>
        <v>59.748707562567624</v>
      </c>
    </row>
    <row r="23" spans="1:21" x14ac:dyDescent="0.2">
      <c r="A23">
        <f t="shared" si="0"/>
        <v>19</v>
      </c>
      <c r="B23" s="9">
        <v>45313</v>
      </c>
      <c r="C23" s="10">
        <v>58.380001</v>
      </c>
      <c r="D23" s="10">
        <v>58.759998000000003</v>
      </c>
      <c r="E23" s="10">
        <v>57.450001</v>
      </c>
      <c r="F23" s="10">
        <v>57.75</v>
      </c>
      <c r="G23" s="14">
        <f t="shared" si="6"/>
        <v>61.169998</v>
      </c>
      <c r="H23" s="14">
        <f t="shared" si="7"/>
        <v>59.360000999999997</v>
      </c>
      <c r="I23" s="14">
        <f t="shared" si="1"/>
        <v>0.36199940000000053</v>
      </c>
      <c r="J23" s="14">
        <f t="shared" si="8"/>
        <v>60.09</v>
      </c>
      <c r="K23" s="14">
        <f t="shared" si="9"/>
        <v>57.450001</v>
      </c>
      <c r="L23" s="14">
        <f t="shared" si="2"/>
        <v>0.52799980000000057</v>
      </c>
      <c r="M23" s="12">
        <f t="shared" si="10"/>
        <v>61.169998</v>
      </c>
      <c r="N23" s="12">
        <f t="shared" si="11"/>
        <v>57.450001</v>
      </c>
      <c r="O23" s="15">
        <f t="shared" si="3"/>
        <v>0.37199969999999993</v>
      </c>
      <c r="P23" s="15">
        <f t="shared" si="4"/>
        <v>1.2585025814048285</v>
      </c>
      <c r="Q23" s="16">
        <f t="shared" si="12"/>
        <v>0.3269985788957675</v>
      </c>
      <c r="R23" s="23">
        <f t="shared" si="13"/>
        <v>5.1162345315192042</v>
      </c>
      <c r="S23" s="23">
        <f t="shared" si="14"/>
        <v>17.757099975077931</v>
      </c>
      <c r="T23" s="16">
        <f t="shared" si="15"/>
        <v>0.1066262909862051</v>
      </c>
      <c r="U23" s="12">
        <f t="shared" si="5"/>
        <v>59.535592788404962</v>
      </c>
    </row>
    <row r="24" spans="1:21" x14ac:dyDescent="0.2">
      <c r="A24">
        <f t="shared" si="0"/>
        <v>20</v>
      </c>
      <c r="B24" s="9">
        <v>45314</v>
      </c>
      <c r="C24" s="10">
        <v>58.310001</v>
      </c>
      <c r="D24" s="10">
        <v>58.470001000000003</v>
      </c>
      <c r="E24" s="10">
        <v>57.759998000000003</v>
      </c>
      <c r="F24" s="10">
        <v>58.119999</v>
      </c>
      <c r="G24" s="14">
        <f t="shared" si="6"/>
        <v>60.84</v>
      </c>
      <c r="H24" s="14">
        <f t="shared" si="7"/>
        <v>59.220001000000003</v>
      </c>
      <c r="I24" s="14">
        <f t="shared" si="1"/>
        <v>0.3239998</v>
      </c>
      <c r="J24" s="14">
        <f t="shared" si="8"/>
        <v>59.220001000000003</v>
      </c>
      <c r="K24" s="14">
        <f t="shared" si="9"/>
        <v>57.450001</v>
      </c>
      <c r="L24" s="14">
        <f t="shared" si="2"/>
        <v>0.35400000000000065</v>
      </c>
      <c r="M24" s="12">
        <f t="shared" si="10"/>
        <v>60.84</v>
      </c>
      <c r="N24" s="12">
        <f t="shared" si="11"/>
        <v>57.450001</v>
      </c>
      <c r="O24" s="15">
        <f t="shared" si="3"/>
        <v>0.3389999000000003</v>
      </c>
      <c r="P24" s="15">
        <f t="shared" si="4"/>
        <v>1.0000000000000002</v>
      </c>
      <c r="Q24" s="16">
        <f t="shared" si="12"/>
        <v>0.999999999999999</v>
      </c>
      <c r="R24" s="23">
        <f t="shared" si="13"/>
        <v>1.0000000000000018</v>
      </c>
      <c r="S24" s="23">
        <f t="shared" si="14"/>
        <v>14.000000000000002</v>
      </c>
      <c r="T24" s="16">
        <f t="shared" si="15"/>
        <v>0.1333333333333333</v>
      </c>
      <c r="U24" s="12">
        <f t="shared" si="5"/>
        <v>59.346846949950965</v>
      </c>
    </row>
    <row r="25" spans="1:21" x14ac:dyDescent="0.2">
      <c r="A25">
        <f t="shared" si="0"/>
        <v>21</v>
      </c>
      <c r="B25" s="9">
        <v>45315</v>
      </c>
      <c r="C25" s="10">
        <v>58.139999000000003</v>
      </c>
      <c r="D25" s="10">
        <v>59.009998000000003</v>
      </c>
      <c r="E25" s="10">
        <v>57.91</v>
      </c>
      <c r="F25" s="10">
        <v>58.860000999999997</v>
      </c>
      <c r="G25" s="14">
        <f t="shared" si="6"/>
        <v>60.84</v>
      </c>
      <c r="H25" s="14">
        <f t="shared" si="7"/>
        <v>57.77</v>
      </c>
      <c r="I25" s="14">
        <f t="shared" si="1"/>
        <v>0.6140000000000001</v>
      </c>
      <c r="J25" s="14">
        <f t="shared" si="8"/>
        <v>59.220001000000003</v>
      </c>
      <c r="K25" s="14">
        <f t="shared" si="9"/>
        <v>57.450001</v>
      </c>
      <c r="L25" s="14">
        <f t="shared" si="2"/>
        <v>0.35400000000000065</v>
      </c>
      <c r="M25" s="12">
        <f t="shared" si="10"/>
        <v>60.84</v>
      </c>
      <c r="N25" s="12">
        <f t="shared" si="11"/>
        <v>57.450001</v>
      </c>
      <c r="O25" s="15">
        <f t="shared" si="3"/>
        <v>0.3389999000000003</v>
      </c>
      <c r="P25" s="15">
        <f t="shared" si="4"/>
        <v>1.5137221997120718</v>
      </c>
      <c r="Q25" s="16">
        <f t="shared" si="12"/>
        <v>0.10845684359432327</v>
      </c>
      <c r="R25" s="23">
        <f t="shared" si="13"/>
        <v>17.440514528349063</v>
      </c>
      <c r="S25" s="23">
        <f t="shared" si="14"/>
        <v>29.006107220506529</v>
      </c>
      <c r="T25" s="16">
        <f t="shared" si="15"/>
        <v>6.6653097827804084E-2</v>
      </c>
      <c r="U25" s="12">
        <f t="shared" si="5"/>
        <v>59.314397159221812</v>
      </c>
    </row>
    <row r="26" spans="1:21" x14ac:dyDescent="0.2">
      <c r="A26">
        <f t="shared" si="0"/>
        <v>22</v>
      </c>
      <c r="B26" s="9">
        <v>45316</v>
      </c>
      <c r="C26" s="10">
        <v>59.189999</v>
      </c>
      <c r="D26" s="10">
        <v>59.66</v>
      </c>
      <c r="E26" s="10">
        <v>58.709999000000003</v>
      </c>
      <c r="F26" s="10">
        <v>58.939999</v>
      </c>
      <c r="G26" s="14">
        <f t="shared" si="6"/>
        <v>60.84</v>
      </c>
      <c r="H26" s="14">
        <f t="shared" si="7"/>
        <v>57.77</v>
      </c>
      <c r="I26" s="14">
        <f t="shared" si="1"/>
        <v>0.6140000000000001</v>
      </c>
      <c r="J26" s="14">
        <f t="shared" si="8"/>
        <v>59.66</v>
      </c>
      <c r="K26" s="14">
        <f t="shared" si="9"/>
        <v>57.450001</v>
      </c>
      <c r="L26" s="14">
        <f t="shared" si="2"/>
        <v>0.44199979999999928</v>
      </c>
      <c r="M26" s="12">
        <f t="shared" si="10"/>
        <v>60.84</v>
      </c>
      <c r="N26" s="12">
        <f t="shared" si="11"/>
        <v>57.450001</v>
      </c>
      <c r="O26" s="15">
        <f t="shared" si="3"/>
        <v>0.3389999000000003</v>
      </c>
      <c r="P26" s="15">
        <f t="shared" si="4"/>
        <v>1.6392528085582057</v>
      </c>
      <c r="Q26" s="16">
        <f t="shared" si="12"/>
        <v>6.3025621481175589E-2</v>
      </c>
      <c r="R26" s="23">
        <f t="shared" si="13"/>
        <v>30.733126195310227</v>
      </c>
      <c r="S26" s="23">
        <f t="shared" si="14"/>
        <v>41.138960822565039</v>
      </c>
      <c r="T26" s="16">
        <f t="shared" si="15"/>
        <v>4.746201522200371E-2</v>
      </c>
      <c r="U26" s="12">
        <f t="shared" si="5"/>
        <v>59.296627468089738</v>
      </c>
    </row>
    <row r="27" spans="1:21" x14ac:dyDescent="0.2">
      <c r="A27">
        <f t="shared" si="0"/>
        <v>23</v>
      </c>
      <c r="B27" s="9">
        <v>45317</v>
      </c>
      <c r="C27" s="10">
        <v>59.77</v>
      </c>
      <c r="D27" s="10">
        <v>60.279998999999997</v>
      </c>
      <c r="E27" s="10">
        <v>59.52</v>
      </c>
      <c r="F27" s="10">
        <v>59.619999</v>
      </c>
      <c r="G27" s="14">
        <f t="shared" si="6"/>
        <v>60.27</v>
      </c>
      <c r="H27" s="14">
        <f t="shared" si="7"/>
        <v>57.77</v>
      </c>
      <c r="I27" s="14">
        <f t="shared" si="1"/>
        <v>0.5</v>
      </c>
      <c r="J27" s="14">
        <f t="shared" si="8"/>
        <v>60.279998999999997</v>
      </c>
      <c r="K27" s="14">
        <f t="shared" si="9"/>
        <v>57.450001</v>
      </c>
      <c r="L27" s="14">
        <f t="shared" si="2"/>
        <v>0.56599959999999927</v>
      </c>
      <c r="M27" s="12">
        <f t="shared" si="10"/>
        <v>60.279998999999997</v>
      </c>
      <c r="N27" s="12">
        <f t="shared" si="11"/>
        <v>57.450001</v>
      </c>
      <c r="O27" s="15">
        <f t="shared" si="3"/>
        <v>0.28299979999999963</v>
      </c>
      <c r="P27" s="15">
        <f t="shared" si="4"/>
        <v>1.9133339581510367</v>
      </c>
      <c r="Q27" s="16">
        <f t="shared" si="12"/>
        <v>1.9266697444505335E-2</v>
      </c>
      <c r="R27" s="23">
        <f t="shared" si="13"/>
        <v>102.80606254708067</v>
      </c>
      <c r="S27" s="23">
        <f t="shared" si="14"/>
        <v>106.92365440538907</v>
      </c>
      <c r="T27" s="16">
        <f t="shared" si="15"/>
        <v>1.8531618587408875E-2</v>
      </c>
      <c r="U27" s="12">
        <f t="shared" si="5"/>
        <v>59.302620065981124</v>
      </c>
    </row>
    <row r="28" spans="1:21" x14ac:dyDescent="0.2">
      <c r="A28">
        <f t="shared" si="0"/>
        <v>24</v>
      </c>
      <c r="B28" s="9">
        <v>45320</v>
      </c>
      <c r="C28" s="10">
        <v>60.66</v>
      </c>
      <c r="D28" s="10">
        <v>61.130001</v>
      </c>
      <c r="E28" s="10">
        <v>59.939999</v>
      </c>
      <c r="F28" s="10">
        <v>60.209999000000003</v>
      </c>
      <c r="G28" s="14">
        <f t="shared" si="6"/>
        <v>60.09</v>
      </c>
      <c r="H28" s="14">
        <f t="shared" si="7"/>
        <v>57.450001</v>
      </c>
      <c r="I28" s="14">
        <f t="shared" si="1"/>
        <v>0.52799980000000057</v>
      </c>
      <c r="J28" s="14">
        <f t="shared" si="8"/>
        <v>61.130001</v>
      </c>
      <c r="K28" s="14">
        <f t="shared" si="9"/>
        <v>57.759998000000003</v>
      </c>
      <c r="L28" s="14">
        <f t="shared" si="2"/>
        <v>0.67400059999999939</v>
      </c>
      <c r="M28" s="12">
        <f t="shared" si="10"/>
        <v>61.130001</v>
      </c>
      <c r="N28" s="12">
        <f t="shared" si="11"/>
        <v>57.450001</v>
      </c>
      <c r="O28" s="15">
        <f t="shared" si="3"/>
        <v>0.36799999999999999</v>
      </c>
      <c r="P28" s="15">
        <f t="shared" si="4"/>
        <v>1.7076597047522761</v>
      </c>
      <c r="Q28" s="16">
        <f t="shared" si="12"/>
        <v>4.6887018221177766E-2</v>
      </c>
      <c r="R28" s="23">
        <f t="shared" si="13"/>
        <v>41.65573021866097</v>
      </c>
      <c r="S28" s="23">
        <f t="shared" si="14"/>
        <v>51.10858597139525</v>
      </c>
      <c r="T28" s="16">
        <f t="shared" si="15"/>
        <v>3.8381390757712942E-2</v>
      </c>
      <c r="U28" s="12">
        <f t="shared" si="5"/>
        <v>59.337446531413022</v>
      </c>
    </row>
    <row r="29" spans="1:21" x14ac:dyDescent="0.2">
      <c r="A29">
        <f t="shared" si="0"/>
        <v>25</v>
      </c>
      <c r="B29" s="9">
        <v>45321</v>
      </c>
      <c r="C29" s="10">
        <v>60.099997999999999</v>
      </c>
      <c r="D29" s="10">
        <v>60.59</v>
      </c>
      <c r="E29" s="10">
        <v>59.98</v>
      </c>
      <c r="F29" s="10">
        <v>60.43</v>
      </c>
      <c r="G29" s="14">
        <f t="shared" si="6"/>
        <v>59.220001000000003</v>
      </c>
      <c r="H29" s="14">
        <f t="shared" si="7"/>
        <v>57.450001</v>
      </c>
      <c r="I29" s="14">
        <f t="shared" si="1"/>
        <v>0.35400000000000065</v>
      </c>
      <c r="J29" s="14">
        <f t="shared" si="8"/>
        <v>61.130001</v>
      </c>
      <c r="K29" s="14">
        <f t="shared" si="9"/>
        <v>57.91</v>
      </c>
      <c r="L29" s="14">
        <f t="shared" si="2"/>
        <v>0.64400020000000069</v>
      </c>
      <c r="M29" s="12">
        <f t="shared" si="10"/>
        <v>61.130001</v>
      </c>
      <c r="N29" s="12">
        <f t="shared" si="11"/>
        <v>57.450001</v>
      </c>
      <c r="O29" s="15">
        <f t="shared" si="3"/>
        <v>0.36799999999999999</v>
      </c>
      <c r="P29" s="15">
        <f t="shared" si="4"/>
        <v>1.4393343383974633</v>
      </c>
      <c r="Q29" s="16">
        <f t="shared" si="12"/>
        <v>0.14960751815186793</v>
      </c>
      <c r="R29" s="23">
        <f t="shared" si="13"/>
        <v>12.3683121323474</v>
      </c>
      <c r="S29" s="23">
        <f t="shared" si="14"/>
        <v>24.376445973149306</v>
      </c>
      <c r="T29" s="16">
        <f t="shared" si="15"/>
        <v>7.8813242883427823E-2</v>
      </c>
      <c r="U29" s="12">
        <f t="shared" si="5"/>
        <v>59.423554213295901</v>
      </c>
    </row>
    <row r="30" spans="1:21" x14ac:dyDescent="0.2">
      <c r="A30">
        <f t="shared" si="0"/>
        <v>26</v>
      </c>
      <c r="B30" s="9">
        <v>45322</v>
      </c>
      <c r="C30" s="10">
        <v>61</v>
      </c>
      <c r="D30" s="10">
        <v>61.060001</v>
      </c>
      <c r="E30" s="10">
        <v>60.099997999999999</v>
      </c>
      <c r="F30" s="10">
        <v>60.099997999999999</v>
      </c>
      <c r="G30" s="14">
        <f t="shared" si="6"/>
        <v>59.220001000000003</v>
      </c>
      <c r="H30" s="14">
        <f t="shared" si="7"/>
        <v>57.450001</v>
      </c>
      <c r="I30" s="14">
        <f t="shared" si="1"/>
        <v>0.35400000000000065</v>
      </c>
      <c r="J30" s="14">
        <f t="shared" si="8"/>
        <v>61.130001</v>
      </c>
      <c r="K30" s="14">
        <f t="shared" si="9"/>
        <v>58.709999000000003</v>
      </c>
      <c r="L30" s="14">
        <f t="shared" si="2"/>
        <v>0.48400039999999933</v>
      </c>
      <c r="M30" s="12">
        <f t="shared" si="10"/>
        <v>61.130001</v>
      </c>
      <c r="N30" s="12">
        <f t="shared" si="11"/>
        <v>57.450001</v>
      </c>
      <c r="O30" s="15">
        <f t="shared" si="3"/>
        <v>0.36799999999999999</v>
      </c>
      <c r="P30" s="15">
        <f t="shared" si="4"/>
        <v>1.1872451662794254</v>
      </c>
      <c r="Q30" s="16">
        <f t="shared" si="12"/>
        <v>0.44500358608305651</v>
      </c>
      <c r="R30" s="23">
        <f t="shared" si="13"/>
        <v>3.494345804275643</v>
      </c>
      <c r="S30" s="23">
        <f t="shared" si="14"/>
        <v>16.276718317996561</v>
      </c>
      <c r="T30" s="16">
        <f t="shared" si="15"/>
        <v>0.11576272548917285</v>
      </c>
      <c r="U30" s="12">
        <f t="shared" si="5"/>
        <v>59.501861189684988</v>
      </c>
    </row>
    <row r="31" spans="1:21" x14ac:dyDescent="0.2">
      <c r="A31">
        <f t="shared" si="0"/>
        <v>27</v>
      </c>
      <c r="B31" s="9">
        <v>45323</v>
      </c>
      <c r="C31" s="10">
        <v>60.810001</v>
      </c>
      <c r="D31" s="10">
        <v>61</v>
      </c>
      <c r="E31" s="10">
        <v>60.130001</v>
      </c>
      <c r="F31" s="10">
        <v>60.580002</v>
      </c>
      <c r="G31" s="14">
        <f t="shared" si="6"/>
        <v>59.66</v>
      </c>
      <c r="H31" s="14">
        <f t="shared" si="7"/>
        <v>57.450001</v>
      </c>
      <c r="I31" s="14">
        <f t="shared" si="1"/>
        <v>0.44199979999999928</v>
      </c>
      <c r="J31" s="14">
        <f t="shared" si="8"/>
        <v>61.130001</v>
      </c>
      <c r="K31" s="14">
        <f t="shared" si="9"/>
        <v>59.52</v>
      </c>
      <c r="L31" s="14">
        <f t="shared" si="2"/>
        <v>0.3220001999999994</v>
      </c>
      <c r="M31" s="12">
        <f t="shared" si="10"/>
        <v>61.130001</v>
      </c>
      <c r="N31" s="12">
        <f t="shared" si="11"/>
        <v>57.450001</v>
      </c>
      <c r="O31" s="15">
        <f t="shared" si="3"/>
        <v>0.36799999999999999</v>
      </c>
      <c r="P31" s="15">
        <f t="shared" si="4"/>
        <v>1.0538668719787334</v>
      </c>
      <c r="Q31" s="16">
        <f t="shared" si="12"/>
        <v>0.79221100657114885</v>
      </c>
      <c r="R31" s="23">
        <f t="shared" si="13"/>
        <v>1.5245799205143697</v>
      </c>
      <c r="S31" s="23">
        <f t="shared" si="14"/>
        <v>14.478811202617143</v>
      </c>
      <c r="T31" s="16">
        <f t="shared" si="15"/>
        <v>0.12920888909490943</v>
      </c>
      <c r="U31" s="12">
        <f t="shared" si="5"/>
        <v>59.641166566073679</v>
      </c>
    </row>
    <row r="32" spans="1:21" x14ac:dyDescent="0.2">
      <c r="A32">
        <f t="shared" si="0"/>
        <v>28</v>
      </c>
      <c r="B32" s="9">
        <v>45324</v>
      </c>
      <c r="C32" s="10">
        <v>60.32</v>
      </c>
      <c r="D32" s="10">
        <v>60.43</v>
      </c>
      <c r="E32" s="10">
        <v>59.549999</v>
      </c>
      <c r="F32" s="10">
        <v>59.799999</v>
      </c>
      <c r="G32" s="14">
        <f t="shared" si="6"/>
        <v>60.279998999999997</v>
      </c>
      <c r="H32" s="14">
        <f t="shared" si="7"/>
        <v>57.450001</v>
      </c>
      <c r="I32" s="14">
        <f t="shared" si="1"/>
        <v>0.56599959999999927</v>
      </c>
      <c r="J32" s="14">
        <f t="shared" si="8"/>
        <v>61.130001</v>
      </c>
      <c r="K32" s="14">
        <f t="shared" si="9"/>
        <v>59.549999</v>
      </c>
      <c r="L32" s="14">
        <f t="shared" si="2"/>
        <v>0.31600040000000007</v>
      </c>
      <c r="M32" s="12">
        <f t="shared" si="10"/>
        <v>61.130001</v>
      </c>
      <c r="N32" s="12">
        <f t="shared" si="11"/>
        <v>57.450001</v>
      </c>
      <c r="O32" s="15">
        <f t="shared" si="3"/>
        <v>0.36799999999999999</v>
      </c>
      <c r="P32" s="15">
        <f t="shared" si="4"/>
        <v>1.2610728895005066</v>
      </c>
      <c r="Q32" s="16">
        <f t="shared" si="12"/>
        <v>0.32338432346378748</v>
      </c>
      <c r="R32" s="23">
        <f t="shared" si="13"/>
        <v>5.1845916913284134</v>
      </c>
      <c r="S32" s="23">
        <f t="shared" si="14"/>
        <v>17.819493087387009</v>
      </c>
      <c r="T32" s="16">
        <f t="shared" si="15"/>
        <v>0.10627278804551955</v>
      </c>
      <c r="U32" s="12">
        <f t="shared" si="5"/>
        <v>59.658046131659084</v>
      </c>
    </row>
    <row r="33" spans="1:21" x14ac:dyDescent="0.2">
      <c r="A33">
        <f t="shared" si="0"/>
        <v>29</v>
      </c>
      <c r="B33" s="9">
        <v>45327</v>
      </c>
      <c r="C33" s="10">
        <v>59.599997999999999</v>
      </c>
      <c r="D33" s="10">
        <v>59.779998999999997</v>
      </c>
      <c r="E33" s="10">
        <v>58.880001</v>
      </c>
      <c r="F33" s="10">
        <v>59.220001000000003</v>
      </c>
      <c r="G33" s="14">
        <f t="shared" si="6"/>
        <v>61.130001</v>
      </c>
      <c r="H33" s="14">
        <f t="shared" si="7"/>
        <v>57.759998000000003</v>
      </c>
      <c r="I33" s="14">
        <f t="shared" si="1"/>
        <v>0.67400059999999939</v>
      </c>
      <c r="J33" s="14">
        <f t="shared" si="8"/>
        <v>61.060001</v>
      </c>
      <c r="K33" s="14">
        <f t="shared" si="9"/>
        <v>58.880001</v>
      </c>
      <c r="L33" s="14">
        <f t="shared" si="2"/>
        <v>0.43599999999999994</v>
      </c>
      <c r="M33" s="12">
        <f t="shared" si="10"/>
        <v>61.130001</v>
      </c>
      <c r="N33" s="12">
        <f t="shared" si="11"/>
        <v>57.759998000000003</v>
      </c>
      <c r="O33" s="15">
        <f t="shared" si="3"/>
        <v>0.3370002999999997</v>
      </c>
      <c r="P33" s="15">
        <f t="shared" si="4"/>
        <v>1.7197386755928725</v>
      </c>
      <c r="Q33" s="16">
        <f t="shared" si="12"/>
        <v>4.4500915761977254E-2</v>
      </c>
      <c r="R33" s="23">
        <f t="shared" si="13"/>
        <v>43.942895348433531</v>
      </c>
      <c r="S33" s="23">
        <f t="shared" si="14"/>
        <v>53.196199781120541</v>
      </c>
      <c r="T33" s="16">
        <f t="shared" si="15"/>
        <v>3.690295644486697E-2</v>
      </c>
      <c r="U33" s="12">
        <f t="shared" si="5"/>
        <v>59.641880971244582</v>
      </c>
    </row>
    <row r="34" spans="1:21" x14ac:dyDescent="0.2">
      <c r="A34">
        <f t="shared" si="0"/>
        <v>30</v>
      </c>
      <c r="B34" s="9">
        <v>45328</v>
      </c>
      <c r="C34" s="10">
        <v>60.07</v>
      </c>
      <c r="D34" s="10">
        <v>60.700001</v>
      </c>
      <c r="E34" s="10">
        <v>59.970001000000003</v>
      </c>
      <c r="F34" s="10">
        <v>60.299999</v>
      </c>
      <c r="G34" s="14">
        <f t="shared" si="6"/>
        <v>61.130001</v>
      </c>
      <c r="H34" s="14">
        <f t="shared" si="7"/>
        <v>57.91</v>
      </c>
      <c r="I34" s="14">
        <f t="shared" si="1"/>
        <v>0.64400020000000069</v>
      </c>
      <c r="J34" s="14">
        <f t="shared" si="8"/>
        <v>61.060001</v>
      </c>
      <c r="K34" s="14">
        <f t="shared" si="9"/>
        <v>58.880001</v>
      </c>
      <c r="L34" s="14">
        <f t="shared" si="2"/>
        <v>0.43599999999999994</v>
      </c>
      <c r="M34" s="12">
        <f t="shared" si="10"/>
        <v>61.130001</v>
      </c>
      <c r="N34" s="12">
        <f t="shared" si="11"/>
        <v>57.91</v>
      </c>
      <c r="O34" s="15">
        <f t="shared" si="3"/>
        <v>0.32200010000000034</v>
      </c>
      <c r="P34" s="15">
        <f t="shared" si="4"/>
        <v>1.7458985380600682</v>
      </c>
      <c r="Q34" s="16">
        <f t="shared" si="12"/>
        <v>3.974130409665326E-2</v>
      </c>
      <c r="R34" s="23">
        <f t="shared" si="13"/>
        <v>49.325474854470777</v>
      </c>
      <c r="S34" s="23">
        <f t="shared" si="14"/>
        <v>58.109158256429701</v>
      </c>
      <c r="T34" s="16">
        <f t="shared" si="15"/>
        <v>3.3835704296845515E-2</v>
      </c>
      <c r="U34" s="12">
        <f t="shared" si="5"/>
        <v>59.664148858257974</v>
      </c>
    </row>
    <row r="35" spans="1:21" x14ac:dyDescent="0.2">
      <c r="A35">
        <f t="shared" si="0"/>
        <v>31</v>
      </c>
      <c r="B35" s="9">
        <v>45329</v>
      </c>
      <c r="C35" s="10">
        <v>58.5</v>
      </c>
      <c r="D35" s="10">
        <v>59.970001000000003</v>
      </c>
      <c r="E35" s="10">
        <v>58.169998</v>
      </c>
      <c r="F35" s="10">
        <v>58.389999000000003</v>
      </c>
      <c r="G35" s="14">
        <f t="shared" si="6"/>
        <v>61.130001</v>
      </c>
      <c r="H35" s="14">
        <f t="shared" si="7"/>
        <v>58.709999000000003</v>
      </c>
      <c r="I35" s="14">
        <f t="shared" si="1"/>
        <v>0.48400039999999933</v>
      </c>
      <c r="J35" s="14">
        <f t="shared" si="8"/>
        <v>61</v>
      </c>
      <c r="K35" s="14">
        <f t="shared" si="9"/>
        <v>58.169998</v>
      </c>
      <c r="L35" s="14">
        <f t="shared" si="2"/>
        <v>0.56600040000000007</v>
      </c>
      <c r="M35" s="12">
        <f t="shared" si="10"/>
        <v>61.130001</v>
      </c>
      <c r="N35" s="12">
        <f t="shared" si="11"/>
        <v>58.169998</v>
      </c>
      <c r="O35" s="15">
        <f t="shared" si="3"/>
        <v>0.29600030000000005</v>
      </c>
      <c r="P35" s="15">
        <f t="shared" si="4"/>
        <v>1.8267198839301579</v>
      </c>
      <c r="Q35" s="16">
        <f t="shared" si="12"/>
        <v>2.8019727938204248E-2</v>
      </c>
      <c r="R35" s="23">
        <f t="shared" si="13"/>
        <v>70.378280489049516</v>
      </c>
      <c r="S35" s="23">
        <f t="shared" si="14"/>
        <v>77.325141922890836</v>
      </c>
      <c r="T35" s="16">
        <f t="shared" si="15"/>
        <v>2.5534585075746821E-2</v>
      </c>
      <c r="U35" s="12">
        <f t="shared" si="5"/>
        <v>59.631613970303036</v>
      </c>
    </row>
    <row r="36" spans="1:21" x14ac:dyDescent="0.2">
      <c r="A36">
        <f t="shared" si="0"/>
        <v>32</v>
      </c>
      <c r="B36" s="9">
        <v>45330</v>
      </c>
      <c r="C36" s="10">
        <v>58.299999</v>
      </c>
      <c r="D36" s="10">
        <v>59.299999</v>
      </c>
      <c r="E36" s="10">
        <v>57.59</v>
      </c>
      <c r="F36" s="10">
        <v>59.18</v>
      </c>
      <c r="G36" s="14">
        <f t="shared" si="6"/>
        <v>61.130001</v>
      </c>
      <c r="H36" s="14">
        <f t="shared" si="7"/>
        <v>59.52</v>
      </c>
      <c r="I36" s="14">
        <f t="shared" si="1"/>
        <v>0.3220001999999994</v>
      </c>
      <c r="J36" s="14">
        <f t="shared" si="8"/>
        <v>60.700001</v>
      </c>
      <c r="K36" s="14">
        <f t="shared" si="9"/>
        <v>57.59</v>
      </c>
      <c r="L36" s="14">
        <f t="shared" si="2"/>
        <v>0.62200019999999934</v>
      </c>
      <c r="M36" s="12">
        <f t="shared" si="10"/>
        <v>61.130001</v>
      </c>
      <c r="N36" s="12">
        <f t="shared" si="11"/>
        <v>57.59</v>
      </c>
      <c r="O36" s="15">
        <f t="shared" si="3"/>
        <v>0.35400009999999965</v>
      </c>
      <c r="P36" s="15">
        <f t="shared" si="4"/>
        <v>1.4150377030492576</v>
      </c>
      <c r="Q36" s="16">
        <f t="shared" si="12"/>
        <v>0.16618093981918161</v>
      </c>
      <c r="R36" s="23">
        <f t="shared" si="13"/>
        <v>11.035074552931057</v>
      </c>
      <c r="S36" s="23">
        <f t="shared" si="14"/>
        <v>23.159531135561235</v>
      </c>
      <c r="T36" s="16">
        <f t="shared" si="15"/>
        <v>8.2783063494809794E-2</v>
      </c>
      <c r="U36" s="12">
        <f t="shared" si="5"/>
        <v>59.594227982324298</v>
      </c>
    </row>
    <row r="37" spans="1:21" x14ac:dyDescent="0.2">
      <c r="A37">
        <f t="shared" si="0"/>
        <v>33</v>
      </c>
      <c r="B37" s="9">
        <v>45331</v>
      </c>
      <c r="C37" s="10">
        <v>59.419998</v>
      </c>
      <c r="D37" s="10">
        <v>59.900002000000001</v>
      </c>
      <c r="E37" s="10">
        <v>59.27</v>
      </c>
      <c r="F37" s="10">
        <v>59.720001000000003</v>
      </c>
      <c r="G37" s="14">
        <f t="shared" si="6"/>
        <v>61.130001</v>
      </c>
      <c r="H37" s="14">
        <f t="shared" si="7"/>
        <v>59.549999</v>
      </c>
      <c r="I37" s="14">
        <f t="shared" si="1"/>
        <v>0.31600040000000007</v>
      </c>
      <c r="J37" s="14">
        <f t="shared" si="8"/>
        <v>60.700001</v>
      </c>
      <c r="K37" s="14">
        <f t="shared" si="9"/>
        <v>57.59</v>
      </c>
      <c r="L37" s="14">
        <f t="shared" si="2"/>
        <v>0.62200019999999934</v>
      </c>
      <c r="M37" s="12">
        <f t="shared" si="10"/>
        <v>61.130001</v>
      </c>
      <c r="N37" s="12">
        <f t="shared" si="11"/>
        <v>57.59</v>
      </c>
      <c r="O37" s="15">
        <f t="shared" si="3"/>
        <v>0.35400009999999965</v>
      </c>
      <c r="P37" s="15">
        <f t="shared" si="4"/>
        <v>1.405839077723819</v>
      </c>
      <c r="Q37" s="16">
        <f t="shared" si="12"/>
        <v>0.17292418644607935</v>
      </c>
      <c r="R37" s="23">
        <f t="shared" si="13"/>
        <v>10.565762089756214</v>
      </c>
      <c r="S37" s="23">
        <f t="shared" si="14"/>
        <v>22.731165397361377</v>
      </c>
      <c r="T37" s="16">
        <f t="shared" si="15"/>
        <v>8.4277361288897179E-2</v>
      </c>
      <c r="U37" s="12">
        <f t="shared" si="5"/>
        <v>59.604827800375347</v>
      </c>
    </row>
    <row r="38" spans="1:21" x14ac:dyDescent="0.2">
      <c r="A38">
        <f t="shared" si="0"/>
        <v>34</v>
      </c>
      <c r="B38" s="9">
        <v>45334</v>
      </c>
      <c r="C38" s="10">
        <v>59.75</v>
      </c>
      <c r="D38" s="10">
        <v>60.09</v>
      </c>
      <c r="E38" s="10">
        <v>59.459999000000003</v>
      </c>
      <c r="F38" s="10">
        <v>59.82</v>
      </c>
      <c r="G38" s="14">
        <f t="shared" si="6"/>
        <v>61.060001</v>
      </c>
      <c r="H38" s="14">
        <f t="shared" si="7"/>
        <v>58.880001</v>
      </c>
      <c r="I38" s="14">
        <f t="shared" si="1"/>
        <v>0.43599999999999994</v>
      </c>
      <c r="J38" s="14">
        <f t="shared" si="8"/>
        <v>60.700001</v>
      </c>
      <c r="K38" s="14">
        <f t="shared" si="9"/>
        <v>57.59</v>
      </c>
      <c r="L38" s="14">
        <f t="shared" si="2"/>
        <v>0.62200019999999934</v>
      </c>
      <c r="M38" s="12">
        <f t="shared" si="10"/>
        <v>61.060001</v>
      </c>
      <c r="N38" s="12">
        <f t="shared" si="11"/>
        <v>57.59</v>
      </c>
      <c r="O38" s="15">
        <f t="shared" si="3"/>
        <v>0.34700009999999964</v>
      </c>
      <c r="P38" s="15">
        <f t="shared" si="4"/>
        <v>1.6083319164947196</v>
      </c>
      <c r="Q38" s="16">
        <f t="shared" si="12"/>
        <v>7.2041862453835259E-2</v>
      </c>
      <c r="R38" s="23">
        <f t="shared" si="13"/>
        <v>26.761636524619401</v>
      </c>
      <c r="S38" s="23">
        <f t="shared" si="14"/>
        <v>37.51397696206871</v>
      </c>
      <c r="T38" s="16">
        <f t="shared" si="15"/>
        <v>5.1929199676515915E-2</v>
      </c>
      <c r="U38" s="12">
        <f t="shared" si="5"/>
        <v>59.616001520494493</v>
      </c>
    </row>
    <row r="39" spans="1:21" x14ac:dyDescent="0.2">
      <c r="A39">
        <f t="shared" si="0"/>
        <v>35</v>
      </c>
      <c r="B39" s="9">
        <v>45335</v>
      </c>
      <c r="C39" s="10">
        <v>59.970001000000003</v>
      </c>
      <c r="D39" s="10">
        <v>60.91</v>
      </c>
      <c r="E39" s="10">
        <v>59.57</v>
      </c>
      <c r="F39" s="10">
        <v>60.299999</v>
      </c>
      <c r="G39" s="14">
        <f t="shared" si="6"/>
        <v>61.060001</v>
      </c>
      <c r="H39" s="14">
        <f t="shared" si="7"/>
        <v>58.880001</v>
      </c>
      <c r="I39" s="14">
        <f t="shared" si="1"/>
        <v>0.43599999999999994</v>
      </c>
      <c r="J39" s="14">
        <f t="shared" si="8"/>
        <v>60.91</v>
      </c>
      <c r="K39" s="14">
        <f t="shared" si="9"/>
        <v>57.59</v>
      </c>
      <c r="L39" s="14">
        <f t="shared" si="2"/>
        <v>0.66399999999999859</v>
      </c>
      <c r="M39" s="12">
        <f t="shared" si="10"/>
        <v>61.060001</v>
      </c>
      <c r="N39" s="12">
        <f t="shared" si="11"/>
        <v>57.59</v>
      </c>
      <c r="O39" s="15">
        <f t="shared" si="3"/>
        <v>0.34700009999999964</v>
      </c>
      <c r="P39" s="15">
        <f t="shared" si="4"/>
        <v>1.6644955400715606</v>
      </c>
      <c r="Q39" s="16">
        <f t="shared" si="12"/>
        <v>5.6508349964931558E-2</v>
      </c>
      <c r="R39" s="23">
        <f t="shared" si="13"/>
        <v>34.392999463639931</v>
      </c>
      <c r="S39" s="23">
        <f t="shared" si="14"/>
        <v>44.479516288959942</v>
      </c>
      <c r="T39" s="16">
        <f t="shared" si="15"/>
        <v>4.3975841503958474E-2</v>
      </c>
      <c r="U39" s="12">
        <f t="shared" si="5"/>
        <v>59.646080885242334</v>
      </c>
    </row>
    <row r="40" spans="1:21" x14ac:dyDescent="0.2">
      <c r="A40">
        <f t="shared" si="0"/>
        <v>36</v>
      </c>
      <c r="B40" s="9">
        <v>45336</v>
      </c>
      <c r="C40" s="10">
        <v>60.43</v>
      </c>
      <c r="D40" s="10">
        <v>60.689999</v>
      </c>
      <c r="E40" s="10">
        <v>60.060001</v>
      </c>
      <c r="F40" s="10">
        <v>60.419998</v>
      </c>
      <c r="G40" s="14">
        <f t="shared" si="6"/>
        <v>61</v>
      </c>
      <c r="H40" s="14">
        <f t="shared" si="7"/>
        <v>58.169998</v>
      </c>
      <c r="I40" s="14">
        <f t="shared" si="1"/>
        <v>0.56600040000000007</v>
      </c>
      <c r="J40" s="14">
        <f t="shared" si="8"/>
        <v>60.91</v>
      </c>
      <c r="K40" s="14">
        <f t="shared" si="9"/>
        <v>57.59</v>
      </c>
      <c r="L40" s="14">
        <f t="shared" si="2"/>
        <v>0.66399999999999859</v>
      </c>
      <c r="M40" s="12">
        <f t="shared" si="10"/>
        <v>61</v>
      </c>
      <c r="N40" s="12">
        <f t="shared" si="11"/>
        <v>57.59</v>
      </c>
      <c r="O40" s="15">
        <f t="shared" si="3"/>
        <v>0.34099999999999964</v>
      </c>
      <c r="P40" s="15">
        <f t="shared" si="4"/>
        <v>1.8508151403714725</v>
      </c>
      <c r="Q40" s="16">
        <f t="shared" si="12"/>
        <v>2.5247262804565962E-2</v>
      </c>
      <c r="R40" s="23">
        <f t="shared" si="13"/>
        <v>78.216508160967862</v>
      </c>
      <c r="S40" s="23">
        <f t="shared" si="14"/>
        <v>84.479497381823009</v>
      </c>
      <c r="T40" s="16">
        <f t="shared" si="15"/>
        <v>2.3397423490528091E-2</v>
      </c>
      <c r="U40" s="12">
        <f t="shared" si="5"/>
        <v>59.664188551722887</v>
      </c>
    </row>
    <row r="41" spans="1:21" x14ac:dyDescent="0.2">
      <c r="A41">
        <f t="shared" si="0"/>
        <v>37</v>
      </c>
      <c r="B41" s="9">
        <v>45337</v>
      </c>
      <c r="C41" s="10">
        <v>59.75</v>
      </c>
      <c r="D41" s="10">
        <v>60.240001999999997</v>
      </c>
      <c r="E41" s="10">
        <v>58.669998</v>
      </c>
      <c r="F41" s="10">
        <v>59.75</v>
      </c>
      <c r="G41" s="14">
        <f t="shared" si="6"/>
        <v>60.700001</v>
      </c>
      <c r="H41" s="14">
        <f t="shared" si="7"/>
        <v>57.59</v>
      </c>
      <c r="I41" s="14">
        <f t="shared" si="1"/>
        <v>0.62200019999999934</v>
      </c>
      <c r="J41" s="14">
        <f t="shared" si="8"/>
        <v>60.91</v>
      </c>
      <c r="K41" s="14">
        <f t="shared" si="9"/>
        <v>58.669998</v>
      </c>
      <c r="L41" s="14">
        <f t="shared" si="2"/>
        <v>0.44800039999999941</v>
      </c>
      <c r="M41" s="12">
        <f t="shared" si="10"/>
        <v>60.91</v>
      </c>
      <c r="N41" s="12">
        <f t="shared" si="11"/>
        <v>57.59</v>
      </c>
      <c r="O41" s="15">
        <f t="shared" si="3"/>
        <v>0.3319999999999993</v>
      </c>
      <c r="P41" s="15">
        <f t="shared" si="4"/>
        <v>1.6883564589292326</v>
      </c>
      <c r="Q41" s="16">
        <f t="shared" si="12"/>
        <v>5.09686447986165E-2</v>
      </c>
      <c r="R41" s="23">
        <f t="shared" si="13"/>
        <v>38.239811219275119</v>
      </c>
      <c r="S41" s="23">
        <f t="shared" si="14"/>
        <v>47.990700173298094</v>
      </c>
      <c r="T41" s="16">
        <f t="shared" si="15"/>
        <v>4.0824074628965611E-2</v>
      </c>
      <c r="U41" s="12">
        <f t="shared" si="5"/>
        <v>59.667691724691373</v>
      </c>
    </row>
    <row r="42" spans="1:21" x14ac:dyDescent="0.2">
      <c r="A42">
        <f t="shared" si="0"/>
        <v>38</v>
      </c>
      <c r="B42" s="9">
        <v>45338</v>
      </c>
      <c r="C42" s="10">
        <v>60.310001</v>
      </c>
      <c r="D42" s="10">
        <v>60.419998</v>
      </c>
      <c r="E42" s="10">
        <v>59.560001</v>
      </c>
      <c r="F42" s="10">
        <v>59.889999000000003</v>
      </c>
      <c r="G42" s="14">
        <f t="shared" si="6"/>
        <v>60.700001</v>
      </c>
      <c r="H42" s="14">
        <f t="shared" si="7"/>
        <v>57.59</v>
      </c>
      <c r="I42" s="14">
        <f t="shared" si="1"/>
        <v>0.62200019999999934</v>
      </c>
      <c r="J42" s="14">
        <f t="shared" si="8"/>
        <v>60.91</v>
      </c>
      <c r="K42" s="14">
        <f t="shared" si="9"/>
        <v>58.669998</v>
      </c>
      <c r="L42" s="14">
        <f t="shared" si="2"/>
        <v>0.44800039999999941</v>
      </c>
      <c r="M42" s="12">
        <f t="shared" si="10"/>
        <v>60.91</v>
      </c>
      <c r="N42" s="12">
        <f t="shared" si="11"/>
        <v>57.59</v>
      </c>
      <c r="O42" s="15">
        <f t="shared" si="3"/>
        <v>0.3319999999999993</v>
      </c>
      <c r="P42" s="15">
        <f t="shared" si="4"/>
        <v>1.6883564589292326</v>
      </c>
      <c r="Q42" s="16">
        <f t="shared" si="12"/>
        <v>5.09686447986165E-2</v>
      </c>
      <c r="R42" s="23">
        <f t="shared" si="13"/>
        <v>38.239811219275119</v>
      </c>
      <c r="S42" s="23">
        <f t="shared" si="14"/>
        <v>47.990700173298094</v>
      </c>
      <c r="T42" s="16">
        <f t="shared" si="15"/>
        <v>4.0824074628965611E-2</v>
      </c>
      <c r="U42" s="12">
        <f t="shared" si="5"/>
        <v>59.676767213489136</v>
      </c>
    </row>
    <row r="43" spans="1:21" x14ac:dyDescent="0.2">
      <c r="A43">
        <f t="shared" si="0"/>
        <v>39</v>
      </c>
      <c r="B43" s="9">
        <v>45341</v>
      </c>
      <c r="C43" s="10">
        <v>60.080002</v>
      </c>
      <c r="D43" s="10">
        <v>60.240001999999997</v>
      </c>
      <c r="E43" s="10">
        <v>59.48</v>
      </c>
      <c r="F43" s="10">
        <v>59.689999</v>
      </c>
      <c r="G43" s="14">
        <f t="shared" si="6"/>
        <v>60.700001</v>
      </c>
      <c r="H43" s="14">
        <f t="shared" si="7"/>
        <v>57.59</v>
      </c>
      <c r="I43" s="14">
        <f t="shared" si="1"/>
        <v>0.62200019999999934</v>
      </c>
      <c r="J43" s="14">
        <f t="shared" si="8"/>
        <v>60.91</v>
      </c>
      <c r="K43" s="14">
        <f t="shared" si="9"/>
        <v>58.669998</v>
      </c>
      <c r="L43" s="14">
        <f t="shared" si="2"/>
        <v>0.44800039999999941</v>
      </c>
      <c r="M43" s="12">
        <f t="shared" si="10"/>
        <v>60.91</v>
      </c>
      <c r="N43" s="12">
        <f t="shared" si="11"/>
        <v>57.59</v>
      </c>
      <c r="O43" s="15">
        <f t="shared" si="3"/>
        <v>0.3319999999999993</v>
      </c>
      <c r="P43" s="15">
        <f t="shared" si="4"/>
        <v>1.6883564589292326</v>
      </c>
      <c r="Q43" s="16">
        <f t="shared" si="12"/>
        <v>5.09686447986165E-2</v>
      </c>
      <c r="R43" s="23">
        <f t="shared" si="13"/>
        <v>38.239811219275119</v>
      </c>
      <c r="S43" s="23">
        <f t="shared" si="14"/>
        <v>47.990700173298094</v>
      </c>
      <c r="T43" s="16">
        <f t="shared" si="15"/>
        <v>4.0824074628965611E-2</v>
      </c>
      <c r="U43" s="12">
        <f t="shared" si="5"/>
        <v>59.67730738892913</v>
      </c>
    </row>
    <row r="44" spans="1:21" x14ac:dyDescent="0.2">
      <c r="A44">
        <f t="shared" si="0"/>
        <v>40</v>
      </c>
      <c r="B44" s="9">
        <v>45342</v>
      </c>
      <c r="C44" s="10">
        <v>59.459999000000003</v>
      </c>
      <c r="D44" s="10">
        <v>59.66</v>
      </c>
      <c r="E44" s="10">
        <v>58.580002</v>
      </c>
      <c r="F44" s="10">
        <v>58.599997999999999</v>
      </c>
      <c r="G44" s="14">
        <f t="shared" si="6"/>
        <v>60.91</v>
      </c>
      <c r="H44" s="14">
        <f t="shared" si="7"/>
        <v>57.59</v>
      </c>
      <c r="I44" s="14">
        <f t="shared" si="1"/>
        <v>0.66399999999999859</v>
      </c>
      <c r="J44" s="14">
        <f t="shared" si="8"/>
        <v>60.689999</v>
      </c>
      <c r="K44" s="14">
        <f t="shared" si="9"/>
        <v>58.580002</v>
      </c>
      <c r="L44" s="14">
        <f t="shared" si="2"/>
        <v>0.42199939999999997</v>
      </c>
      <c r="M44" s="12">
        <f t="shared" si="10"/>
        <v>60.91</v>
      </c>
      <c r="N44" s="12">
        <f t="shared" si="11"/>
        <v>57.59</v>
      </c>
      <c r="O44" s="15">
        <f t="shared" si="3"/>
        <v>0.3319999999999993</v>
      </c>
      <c r="P44" s="15">
        <f t="shared" si="4"/>
        <v>1.7097681593881346</v>
      </c>
      <c r="Q44" s="16">
        <f t="shared" si="12"/>
        <v>4.6461480948166101E-2</v>
      </c>
      <c r="R44" s="23">
        <f t="shared" si="13"/>
        <v>42.046410901780412</v>
      </c>
      <c r="S44" s="23">
        <f t="shared" si="14"/>
        <v>51.46518042041702</v>
      </c>
      <c r="T44" s="16">
        <f t="shared" si="15"/>
        <v>3.8120520771557143E-2</v>
      </c>
      <c r="U44" s="12">
        <f t="shared" si="5"/>
        <v>59.636239793991066</v>
      </c>
    </row>
    <row r="45" spans="1:21" x14ac:dyDescent="0.2">
      <c r="A45">
        <f t="shared" si="0"/>
        <v>41</v>
      </c>
      <c r="B45" s="9">
        <v>45343</v>
      </c>
      <c r="C45" s="10">
        <v>58.5</v>
      </c>
      <c r="D45" s="10">
        <v>59.130001</v>
      </c>
      <c r="E45" s="10">
        <v>58.32</v>
      </c>
      <c r="F45" s="10">
        <v>58.919998</v>
      </c>
      <c r="G45" s="14">
        <f t="shared" si="6"/>
        <v>60.91</v>
      </c>
      <c r="H45" s="14">
        <f t="shared" si="7"/>
        <v>57.59</v>
      </c>
      <c r="I45" s="14">
        <f t="shared" si="1"/>
        <v>0.66399999999999859</v>
      </c>
      <c r="J45" s="14">
        <f t="shared" si="8"/>
        <v>60.419998</v>
      </c>
      <c r="K45" s="14">
        <f t="shared" si="9"/>
        <v>58.32</v>
      </c>
      <c r="L45" s="14">
        <f t="shared" si="2"/>
        <v>0.41999959999999986</v>
      </c>
      <c r="M45" s="12">
        <f t="shared" si="10"/>
        <v>60.91</v>
      </c>
      <c r="N45" s="12">
        <f t="shared" si="11"/>
        <v>57.59</v>
      </c>
      <c r="O45" s="15">
        <f t="shared" si="3"/>
        <v>0.3319999999999993</v>
      </c>
      <c r="P45" s="15">
        <f t="shared" si="4"/>
        <v>1.7071090776470561</v>
      </c>
      <c r="Q45" s="16">
        <f t="shared" si="12"/>
        <v>4.6998788500567379E-2</v>
      </c>
      <c r="R45" s="23">
        <f t="shared" si="13"/>
        <v>41.554288393537114</v>
      </c>
      <c r="S45" s="23">
        <f t="shared" si="14"/>
        <v>51.015994775309046</v>
      </c>
      <c r="T45" s="16">
        <f t="shared" si="15"/>
        <v>3.8449711644260622E-2</v>
      </c>
      <c r="U45" s="12">
        <f t="shared" si="5"/>
        <v>59.60870050354454</v>
      </c>
    </row>
    <row r="46" spans="1:21" x14ac:dyDescent="0.2">
      <c r="A46">
        <f t="shared" si="0"/>
        <v>42</v>
      </c>
      <c r="B46" s="9">
        <v>45344</v>
      </c>
      <c r="C46" s="10">
        <v>59.220001000000003</v>
      </c>
      <c r="D46" s="10">
        <v>59.759998000000003</v>
      </c>
      <c r="E46" s="10">
        <v>58.779998999999997</v>
      </c>
      <c r="F46" s="10">
        <v>59.130001</v>
      </c>
      <c r="G46" s="14">
        <f t="shared" si="6"/>
        <v>60.91</v>
      </c>
      <c r="H46" s="14">
        <f t="shared" si="7"/>
        <v>58.669998</v>
      </c>
      <c r="I46" s="14">
        <f t="shared" si="1"/>
        <v>0.44800039999999941</v>
      </c>
      <c r="J46" s="14">
        <f t="shared" si="8"/>
        <v>60.419998</v>
      </c>
      <c r="K46" s="14">
        <f t="shared" si="9"/>
        <v>58.32</v>
      </c>
      <c r="L46" s="14">
        <f t="shared" si="2"/>
        <v>0.41999959999999986</v>
      </c>
      <c r="M46" s="12">
        <f t="shared" si="10"/>
        <v>60.91</v>
      </c>
      <c r="N46" s="12">
        <f t="shared" si="11"/>
        <v>58.32</v>
      </c>
      <c r="O46" s="15">
        <f t="shared" si="3"/>
        <v>0.25899999999999962</v>
      </c>
      <c r="P46" s="15">
        <f t="shared" si="4"/>
        <v>1.7447429447579261</v>
      </c>
      <c r="Q46" s="16">
        <f t="shared" si="12"/>
        <v>3.9940385944130491E-2</v>
      </c>
      <c r="R46" s="23">
        <f t="shared" si="13"/>
        <v>49.074628792962713</v>
      </c>
      <c r="S46" s="23">
        <f t="shared" si="14"/>
        <v>57.880198092905566</v>
      </c>
      <c r="T46" s="16">
        <f t="shared" si="15"/>
        <v>3.3967277026552306E-2</v>
      </c>
      <c r="U46" s="12">
        <f t="shared" si="5"/>
        <v>59.59244038489517</v>
      </c>
    </row>
    <row r="47" spans="1:21" x14ac:dyDescent="0.2">
      <c r="A47">
        <f t="shared" si="0"/>
        <v>43</v>
      </c>
      <c r="B47" s="9">
        <v>45345</v>
      </c>
      <c r="C47" s="10">
        <v>59.110000999999997</v>
      </c>
      <c r="D47" s="10">
        <v>59.720001000000003</v>
      </c>
      <c r="E47" s="10">
        <v>58.93</v>
      </c>
      <c r="F47" s="10">
        <v>59.66</v>
      </c>
      <c r="G47" s="14">
        <f t="shared" si="6"/>
        <v>60.91</v>
      </c>
      <c r="H47" s="14">
        <f t="shared" si="7"/>
        <v>58.669998</v>
      </c>
      <c r="I47" s="14">
        <f t="shared" si="1"/>
        <v>0.44800039999999941</v>
      </c>
      <c r="J47" s="14">
        <f t="shared" si="8"/>
        <v>60.240001999999997</v>
      </c>
      <c r="K47" s="14">
        <f t="shared" si="9"/>
        <v>58.32</v>
      </c>
      <c r="L47" s="14">
        <f t="shared" si="2"/>
        <v>0.38400039999999935</v>
      </c>
      <c r="M47" s="12">
        <f t="shared" si="10"/>
        <v>60.91</v>
      </c>
      <c r="N47" s="12">
        <f t="shared" si="11"/>
        <v>58.32</v>
      </c>
      <c r="O47" s="15">
        <f t="shared" si="3"/>
        <v>0.25899999999999962</v>
      </c>
      <c r="P47" s="15">
        <f t="shared" si="4"/>
        <v>1.6836328176606414</v>
      </c>
      <c r="Q47" s="16">
        <f t="shared" si="12"/>
        <v>5.2020417578058163E-2</v>
      </c>
      <c r="R47" s="23">
        <f t="shared" si="13"/>
        <v>37.44644262993355</v>
      </c>
      <c r="S47" s="23">
        <f t="shared" si="14"/>
        <v>47.266551662221232</v>
      </c>
      <c r="T47" s="16">
        <f t="shared" si="15"/>
        <v>4.1436562818831374E-2</v>
      </c>
      <c r="U47" s="12">
        <f t="shared" si="5"/>
        <v>59.595239823130477</v>
      </c>
    </row>
    <row r="48" spans="1:21" x14ac:dyDescent="0.2">
      <c r="B48" s="9"/>
    </row>
    <row r="49" spans="2:2" x14ac:dyDescent="0.2">
      <c r="B49" s="9"/>
    </row>
    <row r="50" spans="2:2" x14ac:dyDescent="0.2">
      <c r="B50" s="9"/>
    </row>
    <row r="51" spans="2:2" x14ac:dyDescent="0.2">
      <c r="B51" s="9"/>
    </row>
    <row r="52" spans="2:2" x14ac:dyDescent="0.2">
      <c r="B52" s="9"/>
    </row>
    <row r="53" spans="2:2" x14ac:dyDescent="0.2">
      <c r="B53" s="9"/>
    </row>
    <row r="54" spans="2:2" x14ac:dyDescent="0.2">
      <c r="B54" s="9"/>
    </row>
    <row r="55" spans="2:2" x14ac:dyDescent="0.2">
      <c r="B55" s="9"/>
    </row>
    <row r="56" spans="2:2" x14ac:dyDescent="0.2">
      <c r="B56" s="9"/>
    </row>
    <row r="57" spans="2:2" x14ac:dyDescent="0.2">
      <c r="B57" s="9"/>
    </row>
    <row r="58" spans="2:2" x14ac:dyDescent="0.2">
      <c r="B58" s="9"/>
    </row>
  </sheetData>
  <mergeCells count="1">
    <mergeCell ref="G1:M1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Originale</vt:lpstr>
      <vt:lpstr>Modifiée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2024-02-26T14:22:35Z</dcterms:created>
  <dcterms:modified xsi:type="dcterms:W3CDTF">2024-03-26T12:58:56Z</dcterms:modified>
  <cp:category/>
</cp:coreProperties>
</file>